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bras\07_OBRAS E PROJETOS\2026\Reforma - Quadra 15\"/>
    </mc:Choice>
  </mc:AlternateContent>
  <xr:revisionPtr revIDLastSave="0" documentId="8_{F4A65112-1867-441D-8C46-B3EDC725BC26}" xr6:coauthVersionLast="47" xr6:coauthVersionMax="47" xr10:uidLastSave="{00000000-0000-0000-0000-000000000000}"/>
  <bookViews>
    <workbookView xWindow="28680" yWindow="-120" windowWidth="29040" windowHeight="15840" xr2:uid="{C4AF4D14-129B-440C-871E-E920FE145858}"/>
  </bookViews>
  <sheets>
    <sheet name="Orçamento" sheetId="1" r:id="rId1"/>
  </sheets>
  <definedNames>
    <definedName name="_xlnm.Print_Area" localSheetId="0">Orçamento!$B$2:$S$34</definedName>
    <definedName name="_xlnm.Print_Titles" localSheetId="0">Orçamento!$10:$11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M25" i="1"/>
  <c r="P25" i="1" s="1"/>
  <c r="R25" i="1" s="1"/>
  <c r="M24" i="1"/>
  <c r="P24" i="1" s="1"/>
  <c r="R24" i="1" s="1"/>
  <c r="M23" i="1"/>
  <c r="J23" i="1"/>
  <c r="A23" i="1"/>
  <c r="A24" i="1" s="1"/>
  <c r="M20" i="1"/>
  <c r="P20" i="1" s="1"/>
  <c r="R20" i="1" s="1"/>
  <c r="M19" i="1"/>
  <c r="P19" i="1" s="1"/>
  <c r="R19" i="1" s="1"/>
  <c r="M18" i="1"/>
  <c r="P18" i="1" s="1"/>
  <c r="R18" i="1" s="1"/>
  <c r="J18" i="1"/>
  <c r="A18" i="1"/>
  <c r="A19" i="1" s="1"/>
  <c r="M15" i="1"/>
  <c r="P15" i="1" s="1"/>
  <c r="R15" i="1" s="1"/>
  <c r="J14" i="1"/>
  <c r="A13" i="1"/>
  <c r="B13" i="1" s="1"/>
  <c r="S7" i="1"/>
  <c r="A14" i="1" l="1"/>
  <c r="A15" i="1" s="1"/>
  <c r="L24" i="1"/>
  <c r="L18" i="1"/>
  <c r="R17" i="1"/>
  <c r="A25" i="1"/>
  <c r="A20" i="1"/>
  <c r="L19" i="1"/>
  <c r="S14" i="1"/>
  <c r="S23" i="1"/>
  <c r="S18" i="1"/>
  <c r="O18" i="1"/>
  <c r="L23" i="1"/>
  <c r="P23" i="1"/>
  <c r="R23" i="1" s="1"/>
  <c r="R22" i="1" s="1"/>
  <c r="J25" i="1"/>
  <c r="J13" i="1"/>
  <c r="M14" i="1"/>
  <c r="J24" i="1"/>
  <c r="L25" i="1"/>
  <c r="M13" i="1"/>
  <c r="P13" i="1" s="1"/>
  <c r="R13" i="1" s="1"/>
  <c r="B14" i="1"/>
  <c r="B15" i="1" s="1"/>
  <c r="J20" i="1"/>
  <c r="J15" i="1"/>
  <c r="J19" i="1"/>
  <c r="L20" i="1"/>
  <c r="L15" i="1"/>
  <c r="O23" i="1" l="1"/>
  <c r="O24" i="1"/>
  <c r="S24" i="1"/>
  <c r="Q24" i="1" s="1"/>
  <c r="B17" i="1"/>
  <c r="B18" i="1" s="1"/>
  <c r="S19" i="1"/>
  <c r="Q19" i="1" s="1"/>
  <c r="O19" i="1"/>
  <c r="P14" i="1"/>
  <c r="L14" i="1"/>
  <c r="Q18" i="1"/>
  <c r="S15" i="1"/>
  <c r="Q15" i="1" s="1"/>
  <c r="O15" i="1"/>
  <c r="O13" i="1"/>
  <c r="S13" i="1"/>
  <c r="Q23" i="1"/>
  <c r="O20" i="1"/>
  <c r="S20" i="1"/>
  <c r="Q20" i="1" s="1"/>
  <c r="O25" i="1"/>
  <c r="S25" i="1"/>
  <c r="Q25" i="1" s="1"/>
  <c r="L13" i="1"/>
  <c r="Q17" i="1" l="1"/>
  <c r="S22" i="1"/>
  <c r="R14" i="1"/>
  <c r="O14" i="1"/>
  <c r="Q13" i="1"/>
  <c r="S12" i="1"/>
  <c r="S28" i="1" s="1"/>
  <c r="B19" i="1"/>
  <c r="S17" i="1"/>
  <c r="Q22" i="1"/>
  <c r="B20" i="1" l="1"/>
  <c r="B22" i="1" s="1"/>
  <c r="R12" i="1"/>
  <c r="R28" i="1" s="1"/>
  <c r="Q14" i="1"/>
  <c r="Q12" i="1" s="1"/>
  <c r="Q28" i="1" s="1"/>
  <c r="B23" i="1" l="1"/>
  <c r="B24" i="1" s="1"/>
  <c r="B25" i="1" s="1"/>
</calcChain>
</file>

<file path=xl/sharedStrings.xml><?xml version="1.0" encoding="utf-8"?>
<sst xmlns="http://schemas.openxmlformats.org/spreadsheetml/2006/main" count="77" uniqueCount="49">
  <si>
    <t>PLANILHA ORÇAMENTÁRIA</t>
  </si>
  <si>
    <t>Fonte</t>
  </si>
  <si>
    <t>Obra/Serviço</t>
  </si>
  <si>
    <t>Restauração de Quadra Poliesportiva</t>
  </si>
  <si>
    <t>Encargos:</t>
  </si>
  <si>
    <t>SINAPI</t>
  </si>
  <si>
    <t>Contratante</t>
  </si>
  <si>
    <t>Município de Nova Bassano</t>
  </si>
  <si>
    <t>Área aprox.(m²):</t>
  </si>
  <si>
    <t>CEP</t>
  </si>
  <si>
    <t>95340-000</t>
  </si>
  <si>
    <t>BDI:</t>
  </si>
  <si>
    <t>Item</t>
  </si>
  <si>
    <t>Código</t>
  </si>
  <si>
    <t>Serviços</t>
  </si>
  <si>
    <t>Unid.</t>
  </si>
  <si>
    <t>Quant.</t>
  </si>
  <si>
    <t>Valor unit.</t>
  </si>
  <si>
    <t>BDI</t>
  </si>
  <si>
    <t>Valor unit. c/ BDI</t>
  </si>
  <si>
    <t>Valor total c/ BDI</t>
  </si>
  <si>
    <t>Valor total com BDI</t>
  </si>
  <si>
    <t>S/ BDI</t>
  </si>
  <si>
    <t>C/ BDI</t>
  </si>
  <si>
    <t>% M.O.</t>
  </si>
  <si>
    <t>Material</t>
  </si>
  <si>
    <t>M.O.</t>
  </si>
  <si>
    <t>QUADRA DE ESPORTES</t>
  </si>
  <si>
    <t>Subtotal</t>
  </si>
  <si>
    <t>COMP. 01</t>
  </si>
  <si>
    <t>COMPOSIÇÃO</t>
  </si>
  <si>
    <t>C</t>
  </si>
  <si>
    <t>ARQUIBANCADAS</t>
  </si>
  <si>
    <t>DEPÓSITO METÁLICO</t>
  </si>
  <si>
    <t>TOTAL GERAL</t>
  </si>
  <si>
    <t>RESTAURAÇÃO DE PISO EM MADEIRA (101730 MODIFICADA)</t>
  </si>
  <si>
    <t>M2</t>
  </si>
  <si>
    <t>PINTURA VERNIZ (INCOLOR) POLIURETÂNICO (RESINA ALQUÍDICA MODIFICADA) EM MADEIRA, 3 DEMÃOS. AF_01/2021</t>
  </si>
  <si>
    <t>PINTURA DE DEMARCAÇÃO DE QUADRA POLIESPORTIVA COM TINTA EPÓXI, E = 5 CM, APLICAÇÃO MANUAL. AF_05/2021</t>
  </si>
  <si>
    <t>M</t>
  </si>
  <si>
    <t>LIXAMENTO DE MADEIRA PARA APLICAÇÃO DE FUNDO OU PINTURA. AF_01/2021</t>
  </si>
  <si>
    <t>PINTURA FUNDO NIVELADOR ALQUÍDICO BRANCO EM MADEIRA. AF_01/2021</t>
  </si>
  <si>
    <t>PINTURA TINTA DE ACABAMENTO (PIGMENTADA) ESMALTE SINTÉTICO ACETINADO EM MADEIRA, 2 DEMÃOS. AF_01/2021</t>
  </si>
  <si>
    <t>LIXAMENTO MANUAL EM SUPERFÍCIES METÁLICAS EM OBRA. AF_01/2020</t>
  </si>
  <si>
    <t>PINTURA COM TINTA ACRÍLICA DE FUNDO APLICADA A ROLO OU PINCEL SOBRE SUPERFÍCIES METÁLICAS (EXCETO PERFIL) EXECUTADO EM OBRA (POR DEMÃO). AF_01/2020</t>
  </si>
  <si>
    <t>PINTURA COM TINTA ACRÍLICA DE ACABAMENTO APLICADA A ROLO OU PINCEL SOBRE SUPERFÍCIES METÁLICAS (EXCETO PERFIL) EXECUTADO EM OBRA (02 DEMÃOS). AF_01/2020</t>
  </si>
  <si>
    <t>Empresa:</t>
  </si>
  <si>
    <t>Representante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</si>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</sst>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;;;"/>
    <numFmt numFmtId="165" formatCode="_(* #,##0.00_);_(* \(#,##0.00\);_(* \-??_);_(@_)"/>
    <numFmt numFmtId="166" formatCode="_(&quot;R$ &quot;* #,##0.00_);_(&quot;R$ &quot;* \(#,##0.00\);_(&quot;R$ &quot;* &quot;-&quot;??_);_(@_)"/>
    <numFmt numFmtId="167" formatCode="&quot;Nova Bassano,&quot;\ dd\ &quot;de&quot;\ mmmm\ &quot;de&quot;\ yyyy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6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166" fontId="1" fillId="0" borderId="0" applyFill="0" applyBorder="0" applyAlignment="0" applyProtection="0"/>
  </cellStyleXfs>
  <cellXfs count="175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2" fillId="3" borderId="3" xfId="0" applyFont="1" applyFill="1" applyBorder="1" applyAlignment="1">
      <alignment horizontal="centerContinuous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17" fontId="0" fillId="0" borderId="2" xfId="0" applyNumberFormat="1" applyBorder="1" applyAlignment="1">
      <alignment horizontal="right" vertical="center"/>
    </xf>
    <xf numFmtId="10" fontId="0" fillId="0" borderId="3" xfId="0" applyNumberForma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65" fontId="0" fillId="0" borderId="8" xfId="1" applyFont="1" applyFill="1" applyBorder="1" applyAlignment="1">
      <alignment horizontal="left" vertical="center"/>
    </xf>
    <xf numFmtId="4" fontId="0" fillId="0" borderId="0" xfId="0" applyNumberForma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10" fontId="1" fillId="0" borderId="8" xfId="3" applyNumberForma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10" fontId="1" fillId="0" borderId="11" xfId="3" applyNumberForma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vertical="center"/>
    </xf>
    <xf numFmtId="0" fontId="3" fillId="5" borderId="16" xfId="0" applyFont="1" applyFill="1" applyBorder="1" applyAlignment="1">
      <alignment horizontal="center" vertical="center" wrapText="1"/>
    </xf>
    <xf numFmtId="4" fontId="8" fillId="5" borderId="17" xfId="0" applyNumberFormat="1" applyFont="1" applyFill="1" applyBorder="1" applyAlignment="1">
      <alignment horizontal="right" vertical="center"/>
    </xf>
    <xf numFmtId="4" fontId="3" fillId="5" borderId="33" xfId="0" applyNumberFormat="1" applyFont="1" applyFill="1" applyBorder="1" applyAlignment="1">
      <alignment horizontal="right" vertical="center"/>
    </xf>
    <xf numFmtId="4" fontId="3" fillId="5" borderId="34" xfId="0" applyNumberFormat="1" applyFont="1" applyFill="1" applyBorder="1" applyAlignment="1">
      <alignment horizontal="right" vertical="center"/>
    </xf>
    <xf numFmtId="4" fontId="3" fillId="5" borderId="22" xfId="0" applyNumberFormat="1" applyFont="1" applyFill="1" applyBorder="1" applyAlignment="1">
      <alignment horizontal="right" vertical="center"/>
    </xf>
    <xf numFmtId="4" fontId="3" fillId="5" borderId="16" xfId="0" applyNumberFormat="1" applyFont="1" applyFill="1" applyBorder="1" applyAlignment="1">
      <alignment horizontal="right" vertical="center"/>
    </xf>
    <xf numFmtId="4" fontId="3" fillId="5" borderId="17" xfId="0" applyNumberFormat="1" applyFont="1" applyFill="1" applyBorder="1" applyAlignment="1">
      <alignment horizontal="right" vertical="center"/>
    </xf>
    <xf numFmtId="4" fontId="3" fillId="5" borderId="35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vertical="center"/>
    </xf>
    <xf numFmtId="166" fontId="6" fillId="5" borderId="33" xfId="2" applyFont="1" applyFill="1" applyBorder="1" applyAlignment="1">
      <alignment horizontal="right" vertical="center"/>
    </xf>
    <xf numFmtId="166" fontId="6" fillId="5" borderId="34" xfId="2" applyFont="1" applyFill="1" applyBorder="1" applyAlignment="1">
      <alignment horizontal="right" vertical="center"/>
    </xf>
    <xf numFmtId="166" fontId="6" fillId="5" borderId="19" xfId="2" applyFont="1" applyFill="1" applyBorder="1" applyAlignment="1">
      <alignment horizontal="right" vertical="center"/>
    </xf>
    <xf numFmtId="0" fontId="3" fillId="4" borderId="36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4" fontId="1" fillId="0" borderId="37" xfId="2" applyNumberFormat="1" applyFill="1" applyBorder="1" applyAlignment="1">
      <alignment horizontal="right" vertical="center"/>
    </xf>
    <xf numFmtId="166" fontId="1" fillId="0" borderId="42" xfId="4" applyFill="1" applyBorder="1" applyAlignment="1" applyProtection="1">
      <alignment horizontal="right" vertical="center"/>
    </xf>
    <xf numFmtId="166" fontId="1" fillId="0" borderId="44" xfId="4" applyFill="1" applyBorder="1" applyAlignment="1" applyProtection="1">
      <alignment horizontal="right" vertical="center"/>
    </xf>
    <xf numFmtId="166" fontId="1" fillId="0" borderId="45" xfId="2" applyBorder="1" applyAlignment="1">
      <alignment horizontal="right" vertical="center"/>
    </xf>
    <xf numFmtId="166" fontId="1" fillId="0" borderId="46" xfId="2" applyBorder="1" applyAlignment="1">
      <alignment horizontal="center" vertical="center"/>
    </xf>
    <xf numFmtId="166" fontId="1" fillId="0" borderId="38" xfId="4" applyBorder="1" applyAlignment="1" applyProtection="1">
      <alignment horizontal="center" vertical="center"/>
    </xf>
    <xf numFmtId="166" fontId="1" fillId="0" borderId="45" xfId="4" applyFill="1" applyBorder="1" applyAlignment="1" applyProtection="1">
      <alignment horizontal="right" vertical="center"/>
    </xf>
    <xf numFmtId="166" fontId="1" fillId="0" borderId="41" xfId="4" applyBorder="1" applyAlignment="1" applyProtection="1">
      <alignment horizontal="center" vertical="center"/>
    </xf>
    <xf numFmtId="166" fontId="1" fillId="0" borderId="47" xfId="4" applyFill="1" applyBorder="1" applyAlignment="1" applyProtection="1">
      <alignment horizontal="right" vertical="center"/>
    </xf>
    <xf numFmtId="43" fontId="0" fillId="0" borderId="0" xfId="0" applyNumberFormat="1" applyAlignment="1">
      <alignment vertical="center"/>
    </xf>
    <xf numFmtId="166" fontId="1" fillId="0" borderId="48" xfId="4" applyFill="1" applyBorder="1" applyAlignment="1" applyProtection="1">
      <alignment horizontal="right" vertical="center"/>
    </xf>
    <xf numFmtId="4" fontId="0" fillId="0" borderId="37" xfId="2" applyNumberFormat="1" applyFont="1" applyFill="1" applyBorder="1" applyAlignment="1">
      <alignment horizontal="right" vertical="center"/>
    </xf>
    <xf numFmtId="0" fontId="3" fillId="4" borderId="41" xfId="0" applyFont="1" applyFill="1" applyBorder="1" applyAlignment="1">
      <alignment horizontal="center" vertical="center"/>
    </xf>
    <xf numFmtId="0" fontId="3" fillId="6" borderId="49" xfId="0" applyFont="1" applyFill="1" applyBorder="1" applyAlignment="1">
      <alignment horizontal="center" vertical="center"/>
    </xf>
    <xf numFmtId="0" fontId="3" fillId="6" borderId="49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4" fontId="1" fillId="0" borderId="45" xfId="2" applyNumberFormat="1" applyFill="1" applyBorder="1" applyAlignment="1">
      <alignment horizontal="right" vertical="center"/>
    </xf>
    <xf numFmtId="166" fontId="1" fillId="0" borderId="36" xfId="2" applyFill="1" applyBorder="1" applyAlignment="1">
      <alignment horizontal="right" vertical="center"/>
    </xf>
    <xf numFmtId="166" fontId="1" fillId="0" borderId="48" xfId="2" applyFill="1" applyBorder="1" applyAlignment="1">
      <alignment horizontal="right" vertical="center"/>
    </xf>
    <xf numFmtId="166" fontId="1" fillId="0" borderId="43" xfId="2" applyFill="1" applyBorder="1" applyAlignment="1">
      <alignment horizontal="right" vertical="center"/>
    </xf>
    <xf numFmtId="166" fontId="1" fillId="0" borderId="44" xfId="2" applyFill="1" applyBorder="1" applyAlignment="1">
      <alignment horizontal="right" vertical="center"/>
    </xf>
    <xf numFmtId="166" fontId="1" fillId="0" borderId="45" xfId="2" applyFill="1" applyBorder="1" applyAlignment="1">
      <alignment horizontal="right" vertical="center"/>
    </xf>
    <xf numFmtId="166" fontId="1" fillId="0" borderId="46" xfId="2" applyFill="1" applyBorder="1" applyAlignment="1">
      <alignment horizontal="center" vertical="center"/>
    </xf>
    <xf numFmtId="166" fontId="1" fillId="0" borderId="47" xfId="2" applyFill="1" applyBorder="1" applyAlignment="1">
      <alignment horizontal="right" vertical="center"/>
    </xf>
    <xf numFmtId="0" fontId="5" fillId="4" borderId="41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5" fillId="5" borderId="49" xfId="0" applyFont="1" applyFill="1" applyBorder="1" applyAlignment="1">
      <alignment horizontal="left" vertical="center" wrapText="1"/>
    </xf>
    <xf numFmtId="0" fontId="3" fillId="5" borderId="49" xfId="0" applyFont="1" applyFill="1" applyBorder="1" applyAlignment="1">
      <alignment horizontal="center" vertical="center" wrapText="1"/>
    </xf>
    <xf numFmtId="4" fontId="1" fillId="5" borderId="37" xfId="2" applyNumberFormat="1" applyFill="1" applyBorder="1" applyAlignment="1">
      <alignment horizontal="right" vertical="center"/>
    </xf>
    <xf numFmtId="166" fontId="1" fillId="5" borderId="41" xfId="2" applyFill="1" applyBorder="1" applyAlignment="1">
      <alignment horizontal="right" vertical="center"/>
    </xf>
    <xf numFmtId="166" fontId="1" fillId="5" borderId="42" xfId="2" applyFill="1" applyBorder="1" applyAlignment="1">
      <alignment horizontal="right" vertical="center"/>
    </xf>
    <xf numFmtId="166" fontId="1" fillId="5" borderId="38" xfId="2" applyFill="1" applyBorder="1" applyAlignment="1">
      <alignment horizontal="right" vertical="center"/>
    </xf>
    <xf numFmtId="166" fontId="1" fillId="5" borderId="49" xfId="2" applyFill="1" applyBorder="1" applyAlignment="1">
      <alignment horizontal="right" vertical="center"/>
    </xf>
    <xf numFmtId="166" fontId="1" fillId="5" borderId="37" xfId="2" applyFill="1" applyBorder="1" applyAlignment="1">
      <alignment horizontal="right" vertical="center"/>
    </xf>
    <xf numFmtId="166" fontId="1" fillId="5" borderId="50" xfId="2" applyFill="1" applyBorder="1" applyAlignment="1">
      <alignment horizontal="center" vertical="center"/>
    </xf>
    <xf numFmtId="0" fontId="5" fillId="5" borderId="37" xfId="0" applyFont="1" applyFill="1" applyBorder="1" applyAlignment="1">
      <alignment vertical="center"/>
    </xf>
    <xf numFmtId="166" fontId="6" fillId="5" borderId="41" xfId="2" applyFont="1" applyFill="1" applyBorder="1" applyAlignment="1">
      <alignment horizontal="right" vertical="center"/>
    </xf>
    <xf numFmtId="166" fontId="6" fillId="5" borderId="42" xfId="2" applyFont="1" applyFill="1" applyBorder="1" applyAlignment="1">
      <alignment horizontal="right" vertical="center"/>
    </xf>
    <xf numFmtId="166" fontId="6" fillId="5" borderId="47" xfId="2" applyFont="1" applyFill="1" applyBorder="1" applyAlignment="1">
      <alignment horizontal="right" vertical="center"/>
    </xf>
    <xf numFmtId="166" fontId="1" fillId="0" borderId="52" xfId="4" applyFill="1" applyBorder="1" applyAlignment="1" applyProtection="1">
      <alignment horizontal="right" vertical="center"/>
    </xf>
    <xf numFmtId="166" fontId="1" fillId="0" borderId="51" xfId="4" applyBorder="1" applyAlignment="1" applyProtection="1">
      <alignment horizontal="center" vertical="center"/>
    </xf>
    <xf numFmtId="0" fontId="3" fillId="4" borderId="53" xfId="0" applyFont="1" applyFill="1" applyBorder="1" applyAlignment="1">
      <alignment horizontal="center" vertical="center"/>
    </xf>
    <xf numFmtId="0" fontId="3" fillId="6" borderId="54" xfId="0" applyFont="1" applyFill="1" applyBorder="1" applyAlignment="1">
      <alignment horizontal="center" vertical="center"/>
    </xf>
    <xf numFmtId="0" fontId="3" fillId="6" borderId="5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 wrapText="1"/>
    </xf>
    <xf numFmtId="4" fontId="1" fillId="0" borderId="56" xfId="2" applyNumberFormat="1" applyFill="1" applyBorder="1" applyAlignment="1">
      <alignment horizontal="right" vertical="center"/>
    </xf>
    <xf numFmtId="166" fontId="1" fillId="0" borderId="56" xfId="2" applyFill="1" applyBorder="1" applyAlignment="1">
      <alignment horizontal="right" vertical="center"/>
    </xf>
    <xf numFmtId="166" fontId="1" fillId="0" borderId="56" xfId="2" applyFill="1" applyBorder="1" applyAlignment="1">
      <alignment horizontal="center" vertical="center"/>
    </xf>
    <xf numFmtId="166" fontId="1" fillId="0" borderId="55" xfId="2" applyFill="1" applyBorder="1" applyAlignment="1">
      <alignment horizontal="right" vertical="center"/>
    </xf>
    <xf numFmtId="166" fontId="1" fillId="0" borderId="8" xfId="2" applyFill="1" applyBorder="1" applyAlignment="1">
      <alignment horizontal="right"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166" fontId="1" fillId="0" borderId="5" xfId="2" applyFill="1" applyBorder="1" applyAlignment="1">
      <alignment horizontal="right" vertical="center"/>
    </xf>
    <xf numFmtId="166" fontId="1" fillId="0" borderId="5" xfId="2" applyFill="1" applyBorder="1" applyAlignment="1">
      <alignment horizontal="center" vertical="center"/>
    </xf>
    <xf numFmtId="166" fontId="6" fillId="0" borderId="5" xfId="2" applyFont="1" applyFill="1" applyBorder="1" applyAlignment="1">
      <alignment horizontal="right" vertical="center"/>
    </xf>
    <xf numFmtId="166" fontId="6" fillId="0" borderId="6" xfId="2" applyFont="1" applyFill="1" applyBorder="1" applyAlignment="1">
      <alignment horizontal="right" vertical="center"/>
    </xf>
    <xf numFmtId="0" fontId="0" fillId="0" borderId="0" xfId="0" applyAlignment="1">
      <alignment horizontal="centerContinuous" vertical="center"/>
    </xf>
    <xf numFmtId="167" fontId="0" fillId="0" borderId="0" xfId="0" applyNumberFormat="1" applyAlignment="1">
      <alignment horizontal="centerContinuous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166" fontId="1" fillId="2" borderId="41" xfId="2" applyFill="1" applyBorder="1" applyAlignment="1">
      <alignment horizontal="right" vertical="center"/>
    </xf>
    <xf numFmtId="166" fontId="1" fillId="2" borderId="51" xfId="2" applyFill="1" applyBorder="1" applyAlignment="1">
      <alignment horizontal="right" vertical="center"/>
    </xf>
    <xf numFmtId="10" fontId="1" fillId="2" borderId="43" xfId="3" applyNumberFormat="1" applyFill="1" applyBorder="1" applyAlignment="1" applyProtection="1">
      <alignment horizontal="right" vertical="center"/>
    </xf>
  </cellXfs>
  <cellStyles count="5">
    <cellStyle name="Moeda" xfId="2" builtinId="4"/>
    <cellStyle name="Moeda 2" xfId="4" xr:uid="{5F0D4E0B-DB83-49EC-A4EE-D777691F631D}"/>
    <cellStyle name="Normal" xfId="0" builtinId="0"/>
    <cellStyle name="Porcentagem 2" xfId="3" xr:uid="{B6932EC3-E3B3-4EB7-A393-58A52DE2A45A}"/>
    <cellStyle name="Vírgula" xfId="1" builtinId="3"/>
  </cellStyles>
  <dxfs count="7"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  <dxf>
      <font>
        <b/>
        <i val="0"/>
        <condense val="0"/>
        <extend val="0"/>
      </font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556683</xdr:colOff>
      <xdr:row>9</xdr:row>
      <xdr:rowOff>46567</xdr:rowOff>
    </xdr:from>
    <xdr:to>
      <xdr:col>33</xdr:col>
      <xdr:colOff>268817</xdr:colOff>
      <xdr:row>10</xdr:row>
      <xdr:rowOff>149225</xdr:rowOff>
    </xdr:to>
    <xdr:sp macro="" textlink="">
      <xdr:nvSpPr>
        <xdr:cNvPr id="9" name="Retângulo: Cantos Arredondados 8">
          <a:extLst>
            <a:ext uri="{FF2B5EF4-FFF2-40B4-BE49-F238E27FC236}">
              <a16:creationId xmlns:a16="http://schemas.microsoft.com/office/drawing/2014/main" id="{21DE2BBB-CED3-486D-84A7-423DC3B404D7}"/>
            </a:ext>
          </a:extLst>
        </xdr:cNvPr>
        <xdr:cNvSpPr/>
      </xdr:nvSpPr>
      <xdr:spPr>
        <a:xfrm>
          <a:off x="29827008" y="1475317"/>
          <a:ext cx="931334" cy="264583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solidFill>
                <a:sysClr val="windowText" lastClr="000000"/>
              </a:solidFill>
            </a:rPr>
            <a:t>- BDI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21A6-6F79-4058-8D43-E4B58025BC31}">
  <sheetPr codeName="Planilha1">
    <outlinePr summaryBelow="0"/>
    <pageSetUpPr fitToPage="1"/>
  </sheetPr>
  <dimension ref="A2:T56"/>
  <sheetViews>
    <sheetView tabSelected="1" zoomScale="90" zoomScaleNormal="90" workbookViewId="0">
      <pane ySplit="11" topLeftCell="A12" activePane="bottomLeft" state="frozen"/>
      <selection pane="bottomLeft" activeCell="E2" sqref="E2:S2"/>
    </sheetView>
  </sheetViews>
  <sheetFormatPr defaultRowHeight="12.75" outlineLevelRow="1" outlineLevelCol="1" x14ac:dyDescent="0.2"/>
  <cols>
    <col min="1" max="1" width="5.7109375" style="1" customWidth="1"/>
    <col min="2" max="2" width="9.140625" style="2" customWidth="1"/>
    <col min="3" max="3" width="2.85546875" style="3" customWidth="1"/>
    <col min="4" max="4" width="9.140625" style="4" customWidth="1"/>
    <col min="5" max="5" width="12.85546875" style="4" customWidth="1"/>
    <col min="6" max="6" width="42.28515625" style="2" customWidth="1"/>
    <col min="7" max="7" width="9.140625" style="4" customWidth="1"/>
    <col min="8" max="8" width="14.28515625" style="2" customWidth="1"/>
    <col min="9" max="9" width="14" style="2" customWidth="1"/>
    <col min="10" max="13" width="14" style="2" customWidth="1" outlineLevel="1"/>
    <col min="14" max="14" width="0.140625" style="3" customWidth="1" outlineLevel="1"/>
    <col min="15" max="16" width="14" style="2" customWidth="1" outlineLevel="1"/>
    <col min="17" max="18" width="18.28515625" style="2" customWidth="1" outlineLevel="1"/>
    <col min="19" max="19" width="18.28515625" style="2" customWidth="1"/>
    <col min="20" max="255" width="9.140625" style="2"/>
    <col min="256" max="256" width="15.28515625" style="2" customWidth="1"/>
    <col min="257" max="257" width="42.28515625" style="2" customWidth="1"/>
    <col min="258" max="258" width="9.140625" style="2"/>
    <col min="259" max="259" width="14.28515625" style="2" customWidth="1"/>
    <col min="260" max="264" width="14" style="2" customWidth="1"/>
    <col min="265" max="265" width="18.28515625" style="2" customWidth="1"/>
    <col min="266" max="266" width="20.85546875" style="2" customWidth="1"/>
    <col min="267" max="267" width="17.85546875" style="2" customWidth="1"/>
    <col min="268" max="511" width="9.140625" style="2"/>
    <col min="512" max="512" width="15.28515625" style="2" customWidth="1"/>
    <col min="513" max="513" width="42.28515625" style="2" customWidth="1"/>
    <col min="514" max="514" width="9.140625" style="2"/>
    <col min="515" max="515" width="14.28515625" style="2" customWidth="1"/>
    <col min="516" max="520" width="14" style="2" customWidth="1"/>
    <col min="521" max="521" width="18.28515625" style="2" customWidth="1"/>
    <col min="522" max="522" width="20.85546875" style="2" customWidth="1"/>
    <col min="523" max="523" width="17.85546875" style="2" customWidth="1"/>
    <col min="524" max="767" width="9.140625" style="2"/>
    <col min="768" max="768" width="15.28515625" style="2" customWidth="1"/>
    <col min="769" max="769" width="42.28515625" style="2" customWidth="1"/>
    <col min="770" max="770" width="9.140625" style="2"/>
    <col min="771" max="771" width="14.28515625" style="2" customWidth="1"/>
    <col min="772" max="776" width="14" style="2" customWidth="1"/>
    <col min="777" max="777" width="18.28515625" style="2" customWidth="1"/>
    <col min="778" max="778" width="20.85546875" style="2" customWidth="1"/>
    <col min="779" max="779" width="17.85546875" style="2" customWidth="1"/>
    <col min="780" max="1023" width="9.140625" style="2"/>
    <col min="1024" max="1024" width="15.28515625" style="2" customWidth="1"/>
    <col min="1025" max="1025" width="42.28515625" style="2" customWidth="1"/>
    <col min="1026" max="1026" width="9.140625" style="2"/>
    <col min="1027" max="1027" width="14.28515625" style="2" customWidth="1"/>
    <col min="1028" max="1032" width="14" style="2" customWidth="1"/>
    <col min="1033" max="1033" width="18.28515625" style="2" customWidth="1"/>
    <col min="1034" max="1034" width="20.85546875" style="2" customWidth="1"/>
    <col min="1035" max="1035" width="17.85546875" style="2" customWidth="1"/>
    <col min="1036" max="1279" width="9.140625" style="2"/>
    <col min="1280" max="1280" width="15.28515625" style="2" customWidth="1"/>
    <col min="1281" max="1281" width="42.28515625" style="2" customWidth="1"/>
    <col min="1282" max="1282" width="9.140625" style="2"/>
    <col min="1283" max="1283" width="14.28515625" style="2" customWidth="1"/>
    <col min="1284" max="1288" width="14" style="2" customWidth="1"/>
    <col min="1289" max="1289" width="18.28515625" style="2" customWidth="1"/>
    <col min="1290" max="1290" width="20.85546875" style="2" customWidth="1"/>
    <col min="1291" max="1291" width="17.85546875" style="2" customWidth="1"/>
    <col min="1292" max="1535" width="9.140625" style="2"/>
    <col min="1536" max="1536" width="15.28515625" style="2" customWidth="1"/>
    <col min="1537" max="1537" width="42.28515625" style="2" customWidth="1"/>
    <col min="1538" max="1538" width="9.140625" style="2"/>
    <col min="1539" max="1539" width="14.28515625" style="2" customWidth="1"/>
    <col min="1540" max="1544" width="14" style="2" customWidth="1"/>
    <col min="1545" max="1545" width="18.28515625" style="2" customWidth="1"/>
    <col min="1546" max="1546" width="20.85546875" style="2" customWidth="1"/>
    <col min="1547" max="1547" width="17.85546875" style="2" customWidth="1"/>
    <col min="1548" max="1791" width="9.140625" style="2"/>
    <col min="1792" max="1792" width="15.28515625" style="2" customWidth="1"/>
    <col min="1793" max="1793" width="42.28515625" style="2" customWidth="1"/>
    <col min="1794" max="1794" width="9.140625" style="2"/>
    <col min="1795" max="1795" width="14.28515625" style="2" customWidth="1"/>
    <col min="1796" max="1800" width="14" style="2" customWidth="1"/>
    <col min="1801" max="1801" width="18.28515625" style="2" customWidth="1"/>
    <col min="1802" max="1802" width="20.85546875" style="2" customWidth="1"/>
    <col min="1803" max="1803" width="17.85546875" style="2" customWidth="1"/>
    <col min="1804" max="2047" width="9.140625" style="2"/>
    <col min="2048" max="2048" width="15.28515625" style="2" customWidth="1"/>
    <col min="2049" max="2049" width="42.28515625" style="2" customWidth="1"/>
    <col min="2050" max="2050" width="9.140625" style="2"/>
    <col min="2051" max="2051" width="14.28515625" style="2" customWidth="1"/>
    <col min="2052" max="2056" width="14" style="2" customWidth="1"/>
    <col min="2057" max="2057" width="18.28515625" style="2" customWidth="1"/>
    <col min="2058" max="2058" width="20.85546875" style="2" customWidth="1"/>
    <col min="2059" max="2059" width="17.85546875" style="2" customWidth="1"/>
    <col min="2060" max="2303" width="9.140625" style="2"/>
    <col min="2304" max="2304" width="15.28515625" style="2" customWidth="1"/>
    <col min="2305" max="2305" width="42.28515625" style="2" customWidth="1"/>
    <col min="2306" max="2306" width="9.140625" style="2"/>
    <col min="2307" max="2307" width="14.28515625" style="2" customWidth="1"/>
    <col min="2308" max="2312" width="14" style="2" customWidth="1"/>
    <col min="2313" max="2313" width="18.28515625" style="2" customWidth="1"/>
    <col min="2314" max="2314" width="20.85546875" style="2" customWidth="1"/>
    <col min="2315" max="2315" width="17.85546875" style="2" customWidth="1"/>
    <col min="2316" max="2559" width="9.140625" style="2"/>
    <col min="2560" max="2560" width="15.28515625" style="2" customWidth="1"/>
    <col min="2561" max="2561" width="42.28515625" style="2" customWidth="1"/>
    <col min="2562" max="2562" width="9.140625" style="2"/>
    <col min="2563" max="2563" width="14.28515625" style="2" customWidth="1"/>
    <col min="2564" max="2568" width="14" style="2" customWidth="1"/>
    <col min="2569" max="2569" width="18.28515625" style="2" customWidth="1"/>
    <col min="2570" max="2570" width="20.85546875" style="2" customWidth="1"/>
    <col min="2571" max="2571" width="17.85546875" style="2" customWidth="1"/>
    <col min="2572" max="2815" width="9.140625" style="2"/>
    <col min="2816" max="2816" width="15.28515625" style="2" customWidth="1"/>
    <col min="2817" max="2817" width="42.28515625" style="2" customWidth="1"/>
    <col min="2818" max="2818" width="9.140625" style="2"/>
    <col min="2819" max="2819" width="14.28515625" style="2" customWidth="1"/>
    <col min="2820" max="2824" width="14" style="2" customWidth="1"/>
    <col min="2825" max="2825" width="18.28515625" style="2" customWidth="1"/>
    <col min="2826" max="2826" width="20.85546875" style="2" customWidth="1"/>
    <col min="2827" max="2827" width="17.85546875" style="2" customWidth="1"/>
    <col min="2828" max="3071" width="9.140625" style="2"/>
    <col min="3072" max="3072" width="15.28515625" style="2" customWidth="1"/>
    <col min="3073" max="3073" width="42.28515625" style="2" customWidth="1"/>
    <col min="3074" max="3074" width="9.140625" style="2"/>
    <col min="3075" max="3075" width="14.28515625" style="2" customWidth="1"/>
    <col min="3076" max="3080" width="14" style="2" customWidth="1"/>
    <col min="3081" max="3081" width="18.28515625" style="2" customWidth="1"/>
    <col min="3082" max="3082" width="20.85546875" style="2" customWidth="1"/>
    <col min="3083" max="3083" width="17.85546875" style="2" customWidth="1"/>
    <col min="3084" max="3327" width="9.140625" style="2"/>
    <col min="3328" max="3328" width="15.28515625" style="2" customWidth="1"/>
    <col min="3329" max="3329" width="42.28515625" style="2" customWidth="1"/>
    <col min="3330" max="3330" width="9.140625" style="2"/>
    <col min="3331" max="3331" width="14.28515625" style="2" customWidth="1"/>
    <col min="3332" max="3336" width="14" style="2" customWidth="1"/>
    <col min="3337" max="3337" width="18.28515625" style="2" customWidth="1"/>
    <col min="3338" max="3338" width="20.85546875" style="2" customWidth="1"/>
    <col min="3339" max="3339" width="17.85546875" style="2" customWidth="1"/>
    <col min="3340" max="3583" width="9.140625" style="2"/>
    <col min="3584" max="3584" width="15.28515625" style="2" customWidth="1"/>
    <col min="3585" max="3585" width="42.28515625" style="2" customWidth="1"/>
    <col min="3586" max="3586" width="9.140625" style="2"/>
    <col min="3587" max="3587" width="14.28515625" style="2" customWidth="1"/>
    <col min="3588" max="3592" width="14" style="2" customWidth="1"/>
    <col min="3593" max="3593" width="18.28515625" style="2" customWidth="1"/>
    <col min="3594" max="3594" width="20.85546875" style="2" customWidth="1"/>
    <col min="3595" max="3595" width="17.85546875" style="2" customWidth="1"/>
    <col min="3596" max="3839" width="9.140625" style="2"/>
    <col min="3840" max="3840" width="15.28515625" style="2" customWidth="1"/>
    <col min="3841" max="3841" width="42.28515625" style="2" customWidth="1"/>
    <col min="3842" max="3842" width="9.140625" style="2"/>
    <col min="3843" max="3843" width="14.28515625" style="2" customWidth="1"/>
    <col min="3844" max="3848" width="14" style="2" customWidth="1"/>
    <col min="3849" max="3849" width="18.28515625" style="2" customWidth="1"/>
    <col min="3850" max="3850" width="20.85546875" style="2" customWidth="1"/>
    <col min="3851" max="3851" width="17.85546875" style="2" customWidth="1"/>
    <col min="3852" max="4095" width="9.140625" style="2"/>
    <col min="4096" max="4096" width="15.28515625" style="2" customWidth="1"/>
    <col min="4097" max="4097" width="42.28515625" style="2" customWidth="1"/>
    <col min="4098" max="4098" width="9.140625" style="2"/>
    <col min="4099" max="4099" width="14.28515625" style="2" customWidth="1"/>
    <col min="4100" max="4104" width="14" style="2" customWidth="1"/>
    <col min="4105" max="4105" width="18.28515625" style="2" customWidth="1"/>
    <col min="4106" max="4106" width="20.85546875" style="2" customWidth="1"/>
    <col min="4107" max="4107" width="17.85546875" style="2" customWidth="1"/>
    <col min="4108" max="4351" width="9.140625" style="2"/>
    <col min="4352" max="4352" width="15.28515625" style="2" customWidth="1"/>
    <col min="4353" max="4353" width="42.28515625" style="2" customWidth="1"/>
    <col min="4354" max="4354" width="9.140625" style="2"/>
    <col min="4355" max="4355" width="14.28515625" style="2" customWidth="1"/>
    <col min="4356" max="4360" width="14" style="2" customWidth="1"/>
    <col min="4361" max="4361" width="18.28515625" style="2" customWidth="1"/>
    <col min="4362" max="4362" width="20.85546875" style="2" customWidth="1"/>
    <col min="4363" max="4363" width="17.85546875" style="2" customWidth="1"/>
    <col min="4364" max="4607" width="9.140625" style="2"/>
    <col min="4608" max="4608" width="15.28515625" style="2" customWidth="1"/>
    <col min="4609" max="4609" width="42.28515625" style="2" customWidth="1"/>
    <col min="4610" max="4610" width="9.140625" style="2"/>
    <col min="4611" max="4611" width="14.28515625" style="2" customWidth="1"/>
    <col min="4612" max="4616" width="14" style="2" customWidth="1"/>
    <col min="4617" max="4617" width="18.28515625" style="2" customWidth="1"/>
    <col min="4618" max="4618" width="20.85546875" style="2" customWidth="1"/>
    <col min="4619" max="4619" width="17.85546875" style="2" customWidth="1"/>
    <col min="4620" max="4863" width="9.140625" style="2"/>
    <col min="4864" max="4864" width="15.28515625" style="2" customWidth="1"/>
    <col min="4865" max="4865" width="42.28515625" style="2" customWidth="1"/>
    <col min="4866" max="4866" width="9.140625" style="2"/>
    <col min="4867" max="4867" width="14.28515625" style="2" customWidth="1"/>
    <col min="4868" max="4872" width="14" style="2" customWidth="1"/>
    <col min="4873" max="4873" width="18.28515625" style="2" customWidth="1"/>
    <col min="4874" max="4874" width="20.85546875" style="2" customWidth="1"/>
    <col min="4875" max="4875" width="17.85546875" style="2" customWidth="1"/>
    <col min="4876" max="5119" width="9.140625" style="2"/>
    <col min="5120" max="5120" width="15.28515625" style="2" customWidth="1"/>
    <col min="5121" max="5121" width="42.28515625" style="2" customWidth="1"/>
    <col min="5122" max="5122" width="9.140625" style="2"/>
    <col min="5123" max="5123" width="14.28515625" style="2" customWidth="1"/>
    <col min="5124" max="5128" width="14" style="2" customWidth="1"/>
    <col min="5129" max="5129" width="18.28515625" style="2" customWidth="1"/>
    <col min="5130" max="5130" width="20.85546875" style="2" customWidth="1"/>
    <col min="5131" max="5131" width="17.85546875" style="2" customWidth="1"/>
    <col min="5132" max="5375" width="9.140625" style="2"/>
    <col min="5376" max="5376" width="15.28515625" style="2" customWidth="1"/>
    <col min="5377" max="5377" width="42.28515625" style="2" customWidth="1"/>
    <col min="5378" max="5378" width="9.140625" style="2"/>
    <col min="5379" max="5379" width="14.28515625" style="2" customWidth="1"/>
    <col min="5380" max="5384" width="14" style="2" customWidth="1"/>
    <col min="5385" max="5385" width="18.28515625" style="2" customWidth="1"/>
    <col min="5386" max="5386" width="20.85546875" style="2" customWidth="1"/>
    <col min="5387" max="5387" width="17.85546875" style="2" customWidth="1"/>
    <col min="5388" max="5631" width="9.140625" style="2"/>
    <col min="5632" max="5632" width="15.28515625" style="2" customWidth="1"/>
    <col min="5633" max="5633" width="42.28515625" style="2" customWidth="1"/>
    <col min="5634" max="5634" width="9.140625" style="2"/>
    <col min="5635" max="5635" width="14.28515625" style="2" customWidth="1"/>
    <col min="5636" max="5640" width="14" style="2" customWidth="1"/>
    <col min="5641" max="5641" width="18.28515625" style="2" customWidth="1"/>
    <col min="5642" max="5642" width="20.85546875" style="2" customWidth="1"/>
    <col min="5643" max="5643" width="17.85546875" style="2" customWidth="1"/>
    <col min="5644" max="5887" width="9.140625" style="2"/>
    <col min="5888" max="5888" width="15.28515625" style="2" customWidth="1"/>
    <col min="5889" max="5889" width="42.28515625" style="2" customWidth="1"/>
    <col min="5890" max="5890" width="9.140625" style="2"/>
    <col min="5891" max="5891" width="14.28515625" style="2" customWidth="1"/>
    <col min="5892" max="5896" width="14" style="2" customWidth="1"/>
    <col min="5897" max="5897" width="18.28515625" style="2" customWidth="1"/>
    <col min="5898" max="5898" width="20.85546875" style="2" customWidth="1"/>
    <col min="5899" max="5899" width="17.85546875" style="2" customWidth="1"/>
    <col min="5900" max="6143" width="9.140625" style="2"/>
    <col min="6144" max="6144" width="15.28515625" style="2" customWidth="1"/>
    <col min="6145" max="6145" width="42.28515625" style="2" customWidth="1"/>
    <col min="6146" max="6146" width="9.140625" style="2"/>
    <col min="6147" max="6147" width="14.28515625" style="2" customWidth="1"/>
    <col min="6148" max="6152" width="14" style="2" customWidth="1"/>
    <col min="6153" max="6153" width="18.28515625" style="2" customWidth="1"/>
    <col min="6154" max="6154" width="20.85546875" style="2" customWidth="1"/>
    <col min="6155" max="6155" width="17.85546875" style="2" customWidth="1"/>
    <col min="6156" max="6399" width="9.140625" style="2"/>
    <col min="6400" max="6400" width="15.28515625" style="2" customWidth="1"/>
    <col min="6401" max="6401" width="42.28515625" style="2" customWidth="1"/>
    <col min="6402" max="6402" width="9.140625" style="2"/>
    <col min="6403" max="6403" width="14.28515625" style="2" customWidth="1"/>
    <col min="6404" max="6408" width="14" style="2" customWidth="1"/>
    <col min="6409" max="6409" width="18.28515625" style="2" customWidth="1"/>
    <col min="6410" max="6410" width="20.85546875" style="2" customWidth="1"/>
    <col min="6411" max="6411" width="17.85546875" style="2" customWidth="1"/>
    <col min="6412" max="6655" width="9.140625" style="2"/>
    <col min="6656" max="6656" width="15.28515625" style="2" customWidth="1"/>
    <col min="6657" max="6657" width="42.28515625" style="2" customWidth="1"/>
    <col min="6658" max="6658" width="9.140625" style="2"/>
    <col min="6659" max="6659" width="14.28515625" style="2" customWidth="1"/>
    <col min="6660" max="6664" width="14" style="2" customWidth="1"/>
    <col min="6665" max="6665" width="18.28515625" style="2" customWidth="1"/>
    <col min="6666" max="6666" width="20.85546875" style="2" customWidth="1"/>
    <col min="6667" max="6667" width="17.85546875" style="2" customWidth="1"/>
    <col min="6668" max="6911" width="9.140625" style="2"/>
    <col min="6912" max="6912" width="15.28515625" style="2" customWidth="1"/>
    <col min="6913" max="6913" width="42.28515625" style="2" customWidth="1"/>
    <col min="6914" max="6914" width="9.140625" style="2"/>
    <col min="6915" max="6915" width="14.28515625" style="2" customWidth="1"/>
    <col min="6916" max="6920" width="14" style="2" customWidth="1"/>
    <col min="6921" max="6921" width="18.28515625" style="2" customWidth="1"/>
    <col min="6922" max="6922" width="20.85546875" style="2" customWidth="1"/>
    <col min="6923" max="6923" width="17.85546875" style="2" customWidth="1"/>
    <col min="6924" max="7167" width="9.140625" style="2"/>
    <col min="7168" max="7168" width="15.28515625" style="2" customWidth="1"/>
    <col min="7169" max="7169" width="42.28515625" style="2" customWidth="1"/>
    <col min="7170" max="7170" width="9.140625" style="2"/>
    <col min="7171" max="7171" width="14.28515625" style="2" customWidth="1"/>
    <col min="7172" max="7176" width="14" style="2" customWidth="1"/>
    <col min="7177" max="7177" width="18.28515625" style="2" customWidth="1"/>
    <col min="7178" max="7178" width="20.85546875" style="2" customWidth="1"/>
    <col min="7179" max="7179" width="17.85546875" style="2" customWidth="1"/>
    <col min="7180" max="7423" width="9.140625" style="2"/>
    <col min="7424" max="7424" width="15.28515625" style="2" customWidth="1"/>
    <col min="7425" max="7425" width="42.28515625" style="2" customWidth="1"/>
    <col min="7426" max="7426" width="9.140625" style="2"/>
    <col min="7427" max="7427" width="14.28515625" style="2" customWidth="1"/>
    <col min="7428" max="7432" width="14" style="2" customWidth="1"/>
    <col min="7433" max="7433" width="18.28515625" style="2" customWidth="1"/>
    <col min="7434" max="7434" width="20.85546875" style="2" customWidth="1"/>
    <col min="7435" max="7435" width="17.85546875" style="2" customWidth="1"/>
    <col min="7436" max="7679" width="9.140625" style="2"/>
    <col min="7680" max="7680" width="15.28515625" style="2" customWidth="1"/>
    <col min="7681" max="7681" width="42.28515625" style="2" customWidth="1"/>
    <col min="7682" max="7682" width="9.140625" style="2"/>
    <col min="7683" max="7683" width="14.28515625" style="2" customWidth="1"/>
    <col min="7684" max="7688" width="14" style="2" customWidth="1"/>
    <col min="7689" max="7689" width="18.28515625" style="2" customWidth="1"/>
    <col min="7690" max="7690" width="20.85546875" style="2" customWidth="1"/>
    <col min="7691" max="7691" width="17.85546875" style="2" customWidth="1"/>
    <col min="7692" max="7935" width="9.140625" style="2"/>
    <col min="7936" max="7936" width="15.28515625" style="2" customWidth="1"/>
    <col min="7937" max="7937" width="42.28515625" style="2" customWidth="1"/>
    <col min="7938" max="7938" width="9.140625" style="2"/>
    <col min="7939" max="7939" width="14.28515625" style="2" customWidth="1"/>
    <col min="7940" max="7944" width="14" style="2" customWidth="1"/>
    <col min="7945" max="7945" width="18.28515625" style="2" customWidth="1"/>
    <col min="7946" max="7946" width="20.85546875" style="2" customWidth="1"/>
    <col min="7947" max="7947" width="17.85546875" style="2" customWidth="1"/>
    <col min="7948" max="8191" width="9.140625" style="2"/>
    <col min="8192" max="8192" width="15.28515625" style="2" customWidth="1"/>
    <col min="8193" max="8193" width="42.28515625" style="2" customWidth="1"/>
    <col min="8194" max="8194" width="9.140625" style="2"/>
    <col min="8195" max="8195" width="14.28515625" style="2" customWidth="1"/>
    <col min="8196" max="8200" width="14" style="2" customWidth="1"/>
    <col min="8201" max="8201" width="18.28515625" style="2" customWidth="1"/>
    <col min="8202" max="8202" width="20.85546875" style="2" customWidth="1"/>
    <col min="8203" max="8203" width="17.85546875" style="2" customWidth="1"/>
    <col min="8204" max="8447" width="9.140625" style="2"/>
    <col min="8448" max="8448" width="15.28515625" style="2" customWidth="1"/>
    <col min="8449" max="8449" width="42.28515625" style="2" customWidth="1"/>
    <col min="8450" max="8450" width="9.140625" style="2"/>
    <col min="8451" max="8451" width="14.28515625" style="2" customWidth="1"/>
    <col min="8452" max="8456" width="14" style="2" customWidth="1"/>
    <col min="8457" max="8457" width="18.28515625" style="2" customWidth="1"/>
    <col min="8458" max="8458" width="20.85546875" style="2" customWidth="1"/>
    <col min="8459" max="8459" width="17.85546875" style="2" customWidth="1"/>
    <col min="8460" max="8703" width="9.140625" style="2"/>
    <col min="8704" max="8704" width="15.28515625" style="2" customWidth="1"/>
    <col min="8705" max="8705" width="42.28515625" style="2" customWidth="1"/>
    <col min="8706" max="8706" width="9.140625" style="2"/>
    <col min="8707" max="8707" width="14.28515625" style="2" customWidth="1"/>
    <col min="8708" max="8712" width="14" style="2" customWidth="1"/>
    <col min="8713" max="8713" width="18.28515625" style="2" customWidth="1"/>
    <col min="8714" max="8714" width="20.85546875" style="2" customWidth="1"/>
    <col min="8715" max="8715" width="17.85546875" style="2" customWidth="1"/>
    <col min="8716" max="8959" width="9.140625" style="2"/>
    <col min="8960" max="8960" width="15.28515625" style="2" customWidth="1"/>
    <col min="8961" max="8961" width="42.28515625" style="2" customWidth="1"/>
    <col min="8962" max="8962" width="9.140625" style="2"/>
    <col min="8963" max="8963" width="14.28515625" style="2" customWidth="1"/>
    <col min="8964" max="8968" width="14" style="2" customWidth="1"/>
    <col min="8969" max="8969" width="18.28515625" style="2" customWidth="1"/>
    <col min="8970" max="8970" width="20.85546875" style="2" customWidth="1"/>
    <col min="8971" max="8971" width="17.85546875" style="2" customWidth="1"/>
    <col min="8972" max="9215" width="9.140625" style="2"/>
    <col min="9216" max="9216" width="15.28515625" style="2" customWidth="1"/>
    <col min="9217" max="9217" width="42.28515625" style="2" customWidth="1"/>
    <col min="9218" max="9218" width="9.140625" style="2"/>
    <col min="9219" max="9219" width="14.28515625" style="2" customWidth="1"/>
    <col min="9220" max="9224" width="14" style="2" customWidth="1"/>
    <col min="9225" max="9225" width="18.28515625" style="2" customWidth="1"/>
    <col min="9226" max="9226" width="20.85546875" style="2" customWidth="1"/>
    <col min="9227" max="9227" width="17.85546875" style="2" customWidth="1"/>
    <col min="9228" max="9471" width="9.140625" style="2"/>
    <col min="9472" max="9472" width="15.28515625" style="2" customWidth="1"/>
    <col min="9473" max="9473" width="42.28515625" style="2" customWidth="1"/>
    <col min="9474" max="9474" width="9.140625" style="2"/>
    <col min="9475" max="9475" width="14.28515625" style="2" customWidth="1"/>
    <col min="9476" max="9480" width="14" style="2" customWidth="1"/>
    <col min="9481" max="9481" width="18.28515625" style="2" customWidth="1"/>
    <col min="9482" max="9482" width="20.85546875" style="2" customWidth="1"/>
    <col min="9483" max="9483" width="17.85546875" style="2" customWidth="1"/>
    <col min="9484" max="9727" width="9.140625" style="2"/>
    <col min="9728" max="9728" width="15.28515625" style="2" customWidth="1"/>
    <col min="9729" max="9729" width="42.28515625" style="2" customWidth="1"/>
    <col min="9730" max="9730" width="9.140625" style="2"/>
    <col min="9731" max="9731" width="14.28515625" style="2" customWidth="1"/>
    <col min="9732" max="9736" width="14" style="2" customWidth="1"/>
    <col min="9737" max="9737" width="18.28515625" style="2" customWidth="1"/>
    <col min="9738" max="9738" width="20.85546875" style="2" customWidth="1"/>
    <col min="9739" max="9739" width="17.85546875" style="2" customWidth="1"/>
    <col min="9740" max="9983" width="9.140625" style="2"/>
    <col min="9984" max="9984" width="15.28515625" style="2" customWidth="1"/>
    <col min="9985" max="9985" width="42.28515625" style="2" customWidth="1"/>
    <col min="9986" max="9986" width="9.140625" style="2"/>
    <col min="9987" max="9987" width="14.28515625" style="2" customWidth="1"/>
    <col min="9988" max="9992" width="14" style="2" customWidth="1"/>
    <col min="9993" max="9993" width="18.28515625" style="2" customWidth="1"/>
    <col min="9994" max="9994" width="20.85546875" style="2" customWidth="1"/>
    <col min="9995" max="9995" width="17.85546875" style="2" customWidth="1"/>
    <col min="9996" max="10239" width="9.140625" style="2"/>
    <col min="10240" max="10240" width="15.28515625" style="2" customWidth="1"/>
    <col min="10241" max="10241" width="42.28515625" style="2" customWidth="1"/>
    <col min="10242" max="10242" width="9.140625" style="2"/>
    <col min="10243" max="10243" width="14.28515625" style="2" customWidth="1"/>
    <col min="10244" max="10248" width="14" style="2" customWidth="1"/>
    <col min="10249" max="10249" width="18.28515625" style="2" customWidth="1"/>
    <col min="10250" max="10250" width="20.85546875" style="2" customWidth="1"/>
    <col min="10251" max="10251" width="17.85546875" style="2" customWidth="1"/>
    <col min="10252" max="10495" width="9.140625" style="2"/>
    <col min="10496" max="10496" width="15.28515625" style="2" customWidth="1"/>
    <col min="10497" max="10497" width="42.28515625" style="2" customWidth="1"/>
    <col min="10498" max="10498" width="9.140625" style="2"/>
    <col min="10499" max="10499" width="14.28515625" style="2" customWidth="1"/>
    <col min="10500" max="10504" width="14" style="2" customWidth="1"/>
    <col min="10505" max="10505" width="18.28515625" style="2" customWidth="1"/>
    <col min="10506" max="10506" width="20.85546875" style="2" customWidth="1"/>
    <col min="10507" max="10507" width="17.85546875" style="2" customWidth="1"/>
    <col min="10508" max="10751" width="9.140625" style="2"/>
    <col min="10752" max="10752" width="15.28515625" style="2" customWidth="1"/>
    <col min="10753" max="10753" width="42.28515625" style="2" customWidth="1"/>
    <col min="10754" max="10754" width="9.140625" style="2"/>
    <col min="10755" max="10755" width="14.28515625" style="2" customWidth="1"/>
    <col min="10756" max="10760" width="14" style="2" customWidth="1"/>
    <col min="10761" max="10761" width="18.28515625" style="2" customWidth="1"/>
    <col min="10762" max="10762" width="20.85546875" style="2" customWidth="1"/>
    <col min="10763" max="10763" width="17.85546875" style="2" customWidth="1"/>
    <col min="10764" max="11007" width="9.140625" style="2"/>
    <col min="11008" max="11008" width="15.28515625" style="2" customWidth="1"/>
    <col min="11009" max="11009" width="42.28515625" style="2" customWidth="1"/>
    <col min="11010" max="11010" width="9.140625" style="2"/>
    <col min="11011" max="11011" width="14.28515625" style="2" customWidth="1"/>
    <col min="11012" max="11016" width="14" style="2" customWidth="1"/>
    <col min="11017" max="11017" width="18.28515625" style="2" customWidth="1"/>
    <col min="11018" max="11018" width="20.85546875" style="2" customWidth="1"/>
    <col min="11019" max="11019" width="17.85546875" style="2" customWidth="1"/>
    <col min="11020" max="11263" width="9.140625" style="2"/>
    <col min="11264" max="11264" width="15.28515625" style="2" customWidth="1"/>
    <col min="11265" max="11265" width="42.28515625" style="2" customWidth="1"/>
    <col min="11266" max="11266" width="9.140625" style="2"/>
    <col min="11267" max="11267" width="14.28515625" style="2" customWidth="1"/>
    <col min="11268" max="11272" width="14" style="2" customWidth="1"/>
    <col min="11273" max="11273" width="18.28515625" style="2" customWidth="1"/>
    <col min="11274" max="11274" width="20.85546875" style="2" customWidth="1"/>
    <col min="11275" max="11275" width="17.85546875" style="2" customWidth="1"/>
    <col min="11276" max="11519" width="9.140625" style="2"/>
    <col min="11520" max="11520" width="15.28515625" style="2" customWidth="1"/>
    <col min="11521" max="11521" width="42.28515625" style="2" customWidth="1"/>
    <col min="11522" max="11522" width="9.140625" style="2"/>
    <col min="11523" max="11523" width="14.28515625" style="2" customWidth="1"/>
    <col min="11524" max="11528" width="14" style="2" customWidth="1"/>
    <col min="11529" max="11529" width="18.28515625" style="2" customWidth="1"/>
    <col min="11530" max="11530" width="20.85546875" style="2" customWidth="1"/>
    <col min="11531" max="11531" width="17.85546875" style="2" customWidth="1"/>
    <col min="11532" max="11775" width="9.140625" style="2"/>
    <col min="11776" max="11776" width="15.28515625" style="2" customWidth="1"/>
    <col min="11777" max="11777" width="42.28515625" style="2" customWidth="1"/>
    <col min="11778" max="11778" width="9.140625" style="2"/>
    <col min="11779" max="11779" width="14.28515625" style="2" customWidth="1"/>
    <col min="11780" max="11784" width="14" style="2" customWidth="1"/>
    <col min="11785" max="11785" width="18.28515625" style="2" customWidth="1"/>
    <col min="11786" max="11786" width="20.85546875" style="2" customWidth="1"/>
    <col min="11787" max="11787" width="17.85546875" style="2" customWidth="1"/>
    <col min="11788" max="12031" width="9.140625" style="2"/>
    <col min="12032" max="12032" width="15.28515625" style="2" customWidth="1"/>
    <col min="12033" max="12033" width="42.28515625" style="2" customWidth="1"/>
    <col min="12034" max="12034" width="9.140625" style="2"/>
    <col min="12035" max="12035" width="14.28515625" style="2" customWidth="1"/>
    <col min="12036" max="12040" width="14" style="2" customWidth="1"/>
    <col min="12041" max="12041" width="18.28515625" style="2" customWidth="1"/>
    <col min="12042" max="12042" width="20.85546875" style="2" customWidth="1"/>
    <col min="12043" max="12043" width="17.85546875" style="2" customWidth="1"/>
    <col min="12044" max="12287" width="9.140625" style="2"/>
    <col min="12288" max="12288" width="15.28515625" style="2" customWidth="1"/>
    <col min="12289" max="12289" width="42.28515625" style="2" customWidth="1"/>
    <col min="12290" max="12290" width="9.140625" style="2"/>
    <col min="12291" max="12291" width="14.28515625" style="2" customWidth="1"/>
    <col min="12292" max="12296" width="14" style="2" customWidth="1"/>
    <col min="12297" max="12297" width="18.28515625" style="2" customWidth="1"/>
    <col min="12298" max="12298" width="20.85546875" style="2" customWidth="1"/>
    <col min="12299" max="12299" width="17.85546875" style="2" customWidth="1"/>
    <col min="12300" max="12543" width="9.140625" style="2"/>
    <col min="12544" max="12544" width="15.28515625" style="2" customWidth="1"/>
    <col min="12545" max="12545" width="42.28515625" style="2" customWidth="1"/>
    <col min="12546" max="12546" width="9.140625" style="2"/>
    <col min="12547" max="12547" width="14.28515625" style="2" customWidth="1"/>
    <col min="12548" max="12552" width="14" style="2" customWidth="1"/>
    <col min="12553" max="12553" width="18.28515625" style="2" customWidth="1"/>
    <col min="12554" max="12554" width="20.85546875" style="2" customWidth="1"/>
    <col min="12555" max="12555" width="17.85546875" style="2" customWidth="1"/>
    <col min="12556" max="12799" width="9.140625" style="2"/>
    <col min="12800" max="12800" width="15.28515625" style="2" customWidth="1"/>
    <col min="12801" max="12801" width="42.28515625" style="2" customWidth="1"/>
    <col min="12802" max="12802" width="9.140625" style="2"/>
    <col min="12803" max="12803" width="14.28515625" style="2" customWidth="1"/>
    <col min="12804" max="12808" width="14" style="2" customWidth="1"/>
    <col min="12809" max="12809" width="18.28515625" style="2" customWidth="1"/>
    <col min="12810" max="12810" width="20.85546875" style="2" customWidth="1"/>
    <col min="12811" max="12811" width="17.85546875" style="2" customWidth="1"/>
    <col min="12812" max="13055" width="9.140625" style="2"/>
    <col min="13056" max="13056" width="15.28515625" style="2" customWidth="1"/>
    <col min="13057" max="13057" width="42.28515625" style="2" customWidth="1"/>
    <col min="13058" max="13058" width="9.140625" style="2"/>
    <col min="13059" max="13059" width="14.28515625" style="2" customWidth="1"/>
    <col min="13060" max="13064" width="14" style="2" customWidth="1"/>
    <col min="13065" max="13065" width="18.28515625" style="2" customWidth="1"/>
    <col min="13066" max="13066" width="20.85546875" style="2" customWidth="1"/>
    <col min="13067" max="13067" width="17.85546875" style="2" customWidth="1"/>
    <col min="13068" max="13311" width="9.140625" style="2"/>
    <col min="13312" max="13312" width="15.28515625" style="2" customWidth="1"/>
    <col min="13313" max="13313" width="42.28515625" style="2" customWidth="1"/>
    <col min="13314" max="13314" width="9.140625" style="2"/>
    <col min="13315" max="13315" width="14.28515625" style="2" customWidth="1"/>
    <col min="13316" max="13320" width="14" style="2" customWidth="1"/>
    <col min="13321" max="13321" width="18.28515625" style="2" customWidth="1"/>
    <col min="13322" max="13322" width="20.85546875" style="2" customWidth="1"/>
    <col min="13323" max="13323" width="17.85546875" style="2" customWidth="1"/>
    <col min="13324" max="13567" width="9.140625" style="2"/>
    <col min="13568" max="13568" width="15.28515625" style="2" customWidth="1"/>
    <col min="13569" max="13569" width="42.28515625" style="2" customWidth="1"/>
    <col min="13570" max="13570" width="9.140625" style="2"/>
    <col min="13571" max="13571" width="14.28515625" style="2" customWidth="1"/>
    <col min="13572" max="13576" width="14" style="2" customWidth="1"/>
    <col min="13577" max="13577" width="18.28515625" style="2" customWidth="1"/>
    <col min="13578" max="13578" width="20.85546875" style="2" customWidth="1"/>
    <col min="13579" max="13579" width="17.85546875" style="2" customWidth="1"/>
    <col min="13580" max="13823" width="9.140625" style="2"/>
    <col min="13824" max="13824" width="15.28515625" style="2" customWidth="1"/>
    <col min="13825" max="13825" width="42.28515625" style="2" customWidth="1"/>
    <col min="13826" max="13826" width="9.140625" style="2"/>
    <col min="13827" max="13827" width="14.28515625" style="2" customWidth="1"/>
    <col min="13828" max="13832" width="14" style="2" customWidth="1"/>
    <col min="13833" max="13833" width="18.28515625" style="2" customWidth="1"/>
    <col min="13834" max="13834" width="20.85546875" style="2" customWidth="1"/>
    <col min="13835" max="13835" width="17.85546875" style="2" customWidth="1"/>
    <col min="13836" max="14079" width="9.140625" style="2"/>
    <col min="14080" max="14080" width="15.28515625" style="2" customWidth="1"/>
    <col min="14081" max="14081" width="42.28515625" style="2" customWidth="1"/>
    <col min="14082" max="14082" width="9.140625" style="2"/>
    <col min="14083" max="14083" width="14.28515625" style="2" customWidth="1"/>
    <col min="14084" max="14088" width="14" style="2" customWidth="1"/>
    <col min="14089" max="14089" width="18.28515625" style="2" customWidth="1"/>
    <col min="14090" max="14090" width="20.85546875" style="2" customWidth="1"/>
    <col min="14091" max="14091" width="17.85546875" style="2" customWidth="1"/>
    <col min="14092" max="14335" width="9.140625" style="2"/>
    <col min="14336" max="14336" width="15.28515625" style="2" customWidth="1"/>
    <col min="14337" max="14337" width="42.28515625" style="2" customWidth="1"/>
    <col min="14338" max="14338" width="9.140625" style="2"/>
    <col min="14339" max="14339" width="14.28515625" style="2" customWidth="1"/>
    <col min="14340" max="14344" width="14" style="2" customWidth="1"/>
    <col min="14345" max="14345" width="18.28515625" style="2" customWidth="1"/>
    <col min="14346" max="14346" width="20.85546875" style="2" customWidth="1"/>
    <col min="14347" max="14347" width="17.85546875" style="2" customWidth="1"/>
    <col min="14348" max="14591" width="9.140625" style="2"/>
    <col min="14592" max="14592" width="15.28515625" style="2" customWidth="1"/>
    <col min="14593" max="14593" width="42.28515625" style="2" customWidth="1"/>
    <col min="14594" max="14594" width="9.140625" style="2"/>
    <col min="14595" max="14595" width="14.28515625" style="2" customWidth="1"/>
    <col min="14596" max="14600" width="14" style="2" customWidth="1"/>
    <col min="14601" max="14601" width="18.28515625" style="2" customWidth="1"/>
    <col min="14602" max="14602" width="20.85546875" style="2" customWidth="1"/>
    <col min="14603" max="14603" width="17.85546875" style="2" customWidth="1"/>
    <col min="14604" max="14847" width="9.140625" style="2"/>
    <col min="14848" max="14848" width="15.28515625" style="2" customWidth="1"/>
    <col min="14849" max="14849" width="42.28515625" style="2" customWidth="1"/>
    <col min="14850" max="14850" width="9.140625" style="2"/>
    <col min="14851" max="14851" width="14.28515625" style="2" customWidth="1"/>
    <col min="14852" max="14856" width="14" style="2" customWidth="1"/>
    <col min="14857" max="14857" width="18.28515625" style="2" customWidth="1"/>
    <col min="14858" max="14858" width="20.85546875" style="2" customWidth="1"/>
    <col min="14859" max="14859" width="17.85546875" style="2" customWidth="1"/>
    <col min="14860" max="15103" width="9.140625" style="2"/>
    <col min="15104" max="15104" width="15.28515625" style="2" customWidth="1"/>
    <col min="15105" max="15105" width="42.28515625" style="2" customWidth="1"/>
    <col min="15106" max="15106" width="9.140625" style="2"/>
    <col min="15107" max="15107" width="14.28515625" style="2" customWidth="1"/>
    <col min="15108" max="15112" width="14" style="2" customWidth="1"/>
    <col min="15113" max="15113" width="18.28515625" style="2" customWidth="1"/>
    <col min="15114" max="15114" width="20.85546875" style="2" customWidth="1"/>
    <col min="15115" max="15115" width="17.85546875" style="2" customWidth="1"/>
    <col min="15116" max="15359" width="9.140625" style="2"/>
    <col min="15360" max="15360" width="15.28515625" style="2" customWidth="1"/>
    <col min="15361" max="15361" width="42.28515625" style="2" customWidth="1"/>
    <col min="15362" max="15362" width="9.140625" style="2"/>
    <col min="15363" max="15363" width="14.28515625" style="2" customWidth="1"/>
    <col min="15364" max="15368" width="14" style="2" customWidth="1"/>
    <col min="15369" max="15369" width="18.28515625" style="2" customWidth="1"/>
    <col min="15370" max="15370" width="20.85546875" style="2" customWidth="1"/>
    <col min="15371" max="15371" width="17.85546875" style="2" customWidth="1"/>
    <col min="15372" max="15615" width="9.140625" style="2"/>
    <col min="15616" max="15616" width="15.28515625" style="2" customWidth="1"/>
    <col min="15617" max="15617" width="42.28515625" style="2" customWidth="1"/>
    <col min="15618" max="15618" width="9.140625" style="2"/>
    <col min="15619" max="15619" width="14.28515625" style="2" customWidth="1"/>
    <col min="15620" max="15624" width="14" style="2" customWidth="1"/>
    <col min="15625" max="15625" width="18.28515625" style="2" customWidth="1"/>
    <col min="15626" max="15626" width="20.85546875" style="2" customWidth="1"/>
    <col min="15627" max="15627" width="17.85546875" style="2" customWidth="1"/>
    <col min="15628" max="15871" width="9.140625" style="2"/>
    <col min="15872" max="15872" width="15.28515625" style="2" customWidth="1"/>
    <col min="15873" max="15873" width="42.28515625" style="2" customWidth="1"/>
    <col min="15874" max="15874" width="9.140625" style="2"/>
    <col min="15875" max="15875" width="14.28515625" style="2" customWidth="1"/>
    <col min="15876" max="15880" width="14" style="2" customWidth="1"/>
    <col min="15881" max="15881" width="18.28515625" style="2" customWidth="1"/>
    <col min="15882" max="15882" width="20.85546875" style="2" customWidth="1"/>
    <col min="15883" max="15883" width="17.85546875" style="2" customWidth="1"/>
    <col min="15884" max="16127" width="9.140625" style="2"/>
    <col min="16128" max="16128" width="15.28515625" style="2" customWidth="1"/>
    <col min="16129" max="16129" width="42.28515625" style="2" customWidth="1"/>
    <col min="16130" max="16130" width="9.140625" style="2"/>
    <col min="16131" max="16131" width="14.28515625" style="2" customWidth="1"/>
    <col min="16132" max="16136" width="14" style="2" customWidth="1"/>
    <col min="16137" max="16137" width="18.28515625" style="2" customWidth="1"/>
    <col min="16138" max="16138" width="20.85546875" style="2" customWidth="1"/>
    <col min="16139" max="16139" width="17.85546875" style="2" customWidth="1"/>
    <col min="16140" max="16384" width="9.140625" style="2"/>
  </cols>
  <sheetData>
    <row r="2" spans="1:20" x14ac:dyDescent="0.2">
      <c r="B2" s="6" t="s">
        <v>46</v>
      </c>
      <c r="C2" s="6"/>
      <c r="D2" s="6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20" ht="13.5" thickBot="1" x14ac:dyDescent="0.25">
      <c r="D3" s="2"/>
      <c r="E3" s="3"/>
      <c r="G3" s="3"/>
      <c r="I3" s="5"/>
      <c r="K3" s="3"/>
      <c r="M3" s="3"/>
      <c r="P3" s="3"/>
      <c r="R3" s="3"/>
    </row>
    <row r="4" spans="1:20" ht="21" outlineLevel="1" thickBot="1" x14ac:dyDescent="0.25">
      <c r="B4" s="7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5" spans="1:20" ht="13.5" outlineLevel="1" thickBot="1" x14ac:dyDescent="0.25">
      <c r="B5" s="10"/>
      <c r="C5" s="11"/>
      <c r="D5" s="12"/>
      <c r="E5" s="12"/>
      <c r="F5" s="13"/>
      <c r="G5" s="14"/>
      <c r="H5" s="15"/>
      <c r="I5" s="15"/>
      <c r="J5" s="15"/>
      <c r="K5" s="15"/>
      <c r="L5" s="15"/>
      <c r="M5" s="15"/>
      <c r="N5" s="16"/>
      <c r="O5" s="15"/>
      <c r="P5" s="15"/>
      <c r="Q5" s="15"/>
      <c r="R5" s="17"/>
      <c r="S5" s="18"/>
    </row>
    <row r="6" spans="1:20" ht="12.75" customHeight="1" outlineLevel="1" x14ac:dyDescent="0.2">
      <c r="B6" s="19" t="s">
        <v>2</v>
      </c>
      <c r="C6" s="20"/>
      <c r="D6" s="20"/>
      <c r="E6" s="21" t="s">
        <v>3</v>
      </c>
      <c r="F6" s="21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4" t="s">
        <v>4</v>
      </c>
      <c r="S6" s="25">
        <v>0.69289999999999996</v>
      </c>
    </row>
    <row r="7" spans="1:20" outlineLevel="1" x14ac:dyDescent="0.2">
      <c r="B7" s="26" t="s">
        <v>6</v>
      </c>
      <c r="C7" s="27"/>
      <c r="D7" s="27"/>
      <c r="E7" s="2" t="s">
        <v>7</v>
      </c>
      <c r="G7" s="2"/>
      <c r="H7" s="28"/>
      <c r="I7" s="28"/>
      <c r="J7" s="28"/>
      <c r="K7" s="28"/>
      <c r="L7" s="28"/>
      <c r="M7" s="28"/>
      <c r="N7" s="29"/>
      <c r="O7" s="28"/>
      <c r="P7" s="28"/>
      <c r="Q7" s="28"/>
      <c r="R7" s="30" t="s">
        <v>8</v>
      </c>
      <c r="S7" s="31">
        <f>H14+H18+H23</f>
        <v>1239.3499999999999</v>
      </c>
    </row>
    <row r="8" spans="1:20" outlineLevel="1" x14ac:dyDescent="0.2">
      <c r="B8" s="26" t="s">
        <v>9</v>
      </c>
      <c r="C8" s="27"/>
      <c r="D8" s="27"/>
      <c r="E8" s="5" t="s">
        <v>10</v>
      </c>
      <c r="G8" s="32"/>
      <c r="H8" s="33"/>
      <c r="I8" s="34"/>
      <c r="J8" s="34"/>
      <c r="K8" s="34"/>
      <c r="L8" s="34"/>
      <c r="M8" s="34"/>
      <c r="N8" s="34"/>
      <c r="O8" s="34"/>
      <c r="P8" s="34"/>
      <c r="Q8" s="34"/>
      <c r="R8" s="35" t="s">
        <v>11</v>
      </c>
      <c r="S8" s="36">
        <v>0.2223</v>
      </c>
    </row>
    <row r="9" spans="1:20" ht="13.5" outlineLevel="1" thickBot="1" x14ac:dyDescent="0.25">
      <c r="B9" s="37"/>
      <c r="C9" s="38"/>
      <c r="D9" s="39"/>
      <c r="E9" s="39"/>
      <c r="F9" s="40"/>
      <c r="G9" s="39"/>
      <c r="H9" s="41"/>
      <c r="I9" s="41"/>
      <c r="J9" s="41"/>
      <c r="K9" s="41"/>
      <c r="L9" s="41"/>
      <c r="M9" s="41"/>
      <c r="N9" s="42"/>
      <c r="O9" s="41"/>
      <c r="P9" s="41"/>
      <c r="Q9" s="41"/>
      <c r="R9" s="43"/>
      <c r="S9" s="44"/>
    </row>
    <row r="10" spans="1:20" ht="12.75" customHeight="1" x14ac:dyDescent="0.2">
      <c r="B10" s="45" t="s">
        <v>12</v>
      </c>
      <c r="C10" s="46" t="s">
        <v>13</v>
      </c>
      <c r="D10" s="47"/>
      <c r="E10" s="48" t="s">
        <v>1</v>
      </c>
      <c r="F10" s="49" t="s">
        <v>14</v>
      </c>
      <c r="G10" s="50" t="s">
        <v>15</v>
      </c>
      <c r="H10" s="51" t="s">
        <v>16</v>
      </c>
      <c r="I10" s="52" t="s">
        <v>17</v>
      </c>
      <c r="J10" s="53"/>
      <c r="K10" s="54" t="s">
        <v>17</v>
      </c>
      <c r="L10" s="54"/>
      <c r="M10" s="54"/>
      <c r="N10" s="55" t="s">
        <v>18</v>
      </c>
      <c r="O10" s="56" t="s">
        <v>19</v>
      </c>
      <c r="P10" s="57"/>
      <c r="Q10" s="58" t="s">
        <v>20</v>
      </c>
      <c r="R10" s="59"/>
      <c r="S10" s="60" t="s">
        <v>21</v>
      </c>
    </row>
    <row r="11" spans="1:20" ht="13.5" thickBot="1" x14ac:dyDescent="0.25">
      <c r="B11" s="61"/>
      <c r="C11" s="62"/>
      <c r="D11" s="63"/>
      <c r="E11" s="64"/>
      <c r="F11" s="65"/>
      <c r="G11" s="66"/>
      <c r="H11" s="67"/>
      <c r="I11" s="68" t="s">
        <v>22</v>
      </c>
      <c r="J11" s="69" t="s">
        <v>23</v>
      </c>
      <c r="K11" s="70" t="s">
        <v>24</v>
      </c>
      <c r="L11" s="71" t="s">
        <v>25</v>
      </c>
      <c r="M11" s="72" t="s">
        <v>26</v>
      </c>
      <c r="N11" s="73"/>
      <c r="O11" s="74" t="s">
        <v>25</v>
      </c>
      <c r="P11" s="72" t="s">
        <v>26</v>
      </c>
      <c r="Q11" s="75" t="s">
        <v>25</v>
      </c>
      <c r="R11" s="69" t="s">
        <v>26</v>
      </c>
      <c r="S11" s="76"/>
    </row>
    <row r="12" spans="1:20" x14ac:dyDescent="0.2">
      <c r="B12" s="77">
        <v>1</v>
      </c>
      <c r="C12" s="78"/>
      <c r="D12" s="79"/>
      <c r="E12" s="80"/>
      <c r="F12" s="81" t="s">
        <v>27</v>
      </c>
      <c r="G12" s="82"/>
      <c r="H12" s="83"/>
      <c r="I12" s="84"/>
      <c r="J12" s="85"/>
      <c r="K12" s="86"/>
      <c r="L12" s="87"/>
      <c r="M12" s="88"/>
      <c r="N12" s="89"/>
      <c r="O12" s="86"/>
      <c r="P12" s="90" t="s">
        <v>28</v>
      </c>
      <c r="Q12" s="91">
        <f>SUM(Q13:Q16)</f>
        <v>11102.029999999997</v>
      </c>
      <c r="R12" s="92">
        <f>SUM(R13:R16)</f>
        <v>47970.909999999996</v>
      </c>
      <c r="S12" s="93">
        <f>SUM(S13:S16)</f>
        <v>59072.939999999995</v>
      </c>
    </row>
    <row r="13" spans="1:20" ht="24" outlineLevel="1" x14ac:dyDescent="0.2">
      <c r="A13" s="1">
        <f>A12+1</f>
        <v>1</v>
      </c>
      <c r="B13" s="94" t="str">
        <f>CONCATENATE((COUNT($B$12:B12)),".",A13)</f>
        <v>1.1</v>
      </c>
      <c r="C13" s="95"/>
      <c r="D13" s="96" t="s">
        <v>29</v>
      </c>
      <c r="E13" s="97" t="s">
        <v>30</v>
      </c>
      <c r="F13" s="98" t="s">
        <v>35</v>
      </c>
      <c r="G13" s="99" t="s">
        <v>36</v>
      </c>
      <c r="H13" s="100">
        <v>780</v>
      </c>
      <c r="I13" s="172">
        <v>22.099999999999998</v>
      </c>
      <c r="J13" s="101">
        <f>ROUND(I13*(1+(IF(N13="BDI 2",$S$9,$S$8))),2)</f>
        <v>27.01</v>
      </c>
      <c r="K13" s="174">
        <v>0.95930000000000004</v>
      </c>
      <c r="L13" s="102">
        <f>I13-M13</f>
        <v>0.89999999999999858</v>
      </c>
      <c r="M13" s="103">
        <f t="shared" ref="M13:M15" si="0">IF(D13="",0,ROUND(I13*K13,2))</f>
        <v>21.2</v>
      </c>
      <c r="N13" s="104"/>
      <c r="O13" s="105">
        <f t="shared" ref="O13:O15" si="1">J13-P13</f>
        <v>1.1000000000000014</v>
      </c>
      <c r="P13" s="106">
        <f>ROUND(M13*(1+(IF(N13="BDI 2",$S$9,$S$8))),2)</f>
        <v>25.91</v>
      </c>
      <c r="Q13" s="107">
        <f t="shared" ref="Q13:Q15" si="2">S13-R13</f>
        <v>858</v>
      </c>
      <c r="R13" s="101">
        <f>ROUND(ROUND(H13,2)*P13,2)</f>
        <v>20209.8</v>
      </c>
      <c r="S13" s="108">
        <f>ROUND(ROUND(J13,2)*H13,2)</f>
        <v>21067.8</v>
      </c>
      <c r="T13" s="109"/>
    </row>
    <row r="14" spans="1:20" ht="36" outlineLevel="1" x14ac:dyDescent="0.2">
      <c r="A14" s="1">
        <f>A13+1</f>
        <v>2</v>
      </c>
      <c r="B14" s="94" t="str">
        <f>CONCATENATE((COUNT($B$12:B13)),".",A14)</f>
        <v>1.2</v>
      </c>
      <c r="C14" s="95" t="s">
        <v>31</v>
      </c>
      <c r="D14" s="96">
        <v>102225</v>
      </c>
      <c r="E14" s="97" t="s">
        <v>5</v>
      </c>
      <c r="F14" s="98" t="s">
        <v>37</v>
      </c>
      <c r="G14" s="99" t="s">
        <v>36</v>
      </c>
      <c r="H14" s="100">
        <v>780</v>
      </c>
      <c r="I14" s="172">
        <v>32.78</v>
      </c>
      <c r="J14" s="110">
        <f t="shared" ref="J14:J15" si="3">ROUND(I14*(1+(IF(N14="BDI 2",$S$9,$S$8))),2)</f>
        <v>40.07</v>
      </c>
      <c r="K14" s="174">
        <v>0.70840000000000003</v>
      </c>
      <c r="L14" s="102">
        <f t="shared" ref="L14:L15" si="4">I14-M14</f>
        <v>9.5600000000000023</v>
      </c>
      <c r="M14" s="103">
        <f t="shared" si="0"/>
        <v>23.22</v>
      </c>
      <c r="N14" s="104"/>
      <c r="O14" s="105">
        <f t="shared" si="1"/>
        <v>11.690000000000001</v>
      </c>
      <c r="P14" s="106">
        <f t="shared" ref="P14:P15" si="5">ROUND(M14*(1+(IF(N14="BDI 2",$S$9,$S$8))),2)</f>
        <v>28.38</v>
      </c>
      <c r="Q14" s="107">
        <f t="shared" si="2"/>
        <v>9118.1999999999971</v>
      </c>
      <c r="R14" s="110">
        <f t="shared" ref="R14:R15" si="6">ROUND(ROUND(H14,2)*P14,2)</f>
        <v>22136.400000000001</v>
      </c>
      <c r="S14" s="108">
        <f t="shared" ref="S14:S15" si="7">ROUND(ROUND(J14,2)*H14,2)</f>
        <v>31254.6</v>
      </c>
      <c r="T14" s="109"/>
    </row>
    <row r="15" spans="1:20" ht="36" outlineLevel="1" x14ac:dyDescent="0.2">
      <c r="A15" s="1">
        <f>A14+1</f>
        <v>3</v>
      </c>
      <c r="B15" s="94" t="str">
        <f>CONCATENATE((COUNT($B$12:B14)),".",A15)</f>
        <v>1.3</v>
      </c>
      <c r="C15" s="95" t="s">
        <v>31</v>
      </c>
      <c r="D15" s="96">
        <v>102506</v>
      </c>
      <c r="E15" s="97" t="s">
        <v>5</v>
      </c>
      <c r="F15" s="98" t="s">
        <v>38</v>
      </c>
      <c r="G15" s="99" t="s">
        <v>39</v>
      </c>
      <c r="H15" s="111">
        <v>441.5</v>
      </c>
      <c r="I15" s="172">
        <v>12.51</v>
      </c>
      <c r="J15" s="110">
        <f t="shared" si="3"/>
        <v>15.29</v>
      </c>
      <c r="K15" s="174">
        <v>0.83289999999999997</v>
      </c>
      <c r="L15" s="102">
        <f t="shared" si="4"/>
        <v>2.09</v>
      </c>
      <c r="M15" s="103">
        <f t="shared" si="0"/>
        <v>10.42</v>
      </c>
      <c r="N15" s="104"/>
      <c r="O15" s="105">
        <f t="shared" si="1"/>
        <v>2.5499999999999989</v>
      </c>
      <c r="P15" s="106">
        <f t="shared" si="5"/>
        <v>12.74</v>
      </c>
      <c r="Q15" s="107">
        <f t="shared" si="2"/>
        <v>1125.83</v>
      </c>
      <c r="R15" s="110">
        <f t="shared" si="6"/>
        <v>5624.71</v>
      </c>
      <c r="S15" s="108">
        <f t="shared" si="7"/>
        <v>6750.54</v>
      </c>
      <c r="T15" s="109"/>
    </row>
    <row r="16" spans="1:20" x14ac:dyDescent="0.2">
      <c r="B16" s="112"/>
      <c r="C16" s="113"/>
      <c r="D16" s="113"/>
      <c r="E16" s="114"/>
      <c r="F16" s="115"/>
      <c r="G16" s="116"/>
      <c r="H16" s="117"/>
      <c r="I16" s="118"/>
      <c r="J16" s="119"/>
      <c r="K16" s="120"/>
      <c r="L16" s="121"/>
      <c r="M16" s="122"/>
      <c r="N16" s="123"/>
      <c r="O16" s="120"/>
      <c r="P16" s="122"/>
      <c r="Q16" s="118"/>
      <c r="R16" s="119"/>
      <c r="S16" s="124"/>
    </row>
    <row r="17" spans="1:19" x14ac:dyDescent="0.2">
      <c r="B17" s="125">
        <f>COUNT($B$12:B16)+1</f>
        <v>2</v>
      </c>
      <c r="C17" s="126"/>
      <c r="D17" s="126"/>
      <c r="E17" s="127"/>
      <c r="F17" s="128" t="s">
        <v>32</v>
      </c>
      <c r="G17" s="129"/>
      <c r="H17" s="130"/>
      <c r="I17" s="131"/>
      <c r="J17" s="132"/>
      <c r="K17" s="133"/>
      <c r="L17" s="134"/>
      <c r="M17" s="135"/>
      <c r="N17" s="136"/>
      <c r="O17" s="133"/>
      <c r="P17" s="137" t="s">
        <v>28</v>
      </c>
      <c r="Q17" s="138">
        <f>SUM(Q18:Q21)</f>
        <v>15341.82</v>
      </c>
      <c r="R17" s="139">
        <f>SUM(R18:R21)</f>
        <v>12667.720000000001</v>
      </c>
      <c r="S17" s="140">
        <f>SUM(S18:S21)</f>
        <v>28009.54</v>
      </c>
    </row>
    <row r="18" spans="1:19" ht="24" outlineLevel="1" x14ac:dyDescent="0.2">
      <c r="A18" s="1">
        <f>A17+1</f>
        <v>1</v>
      </c>
      <c r="B18" s="94" t="str">
        <f>CONCATENATE((COUNT($B$12:B17)),".",A18)</f>
        <v>2.1</v>
      </c>
      <c r="C18" s="95" t="s">
        <v>31</v>
      </c>
      <c r="D18" s="96">
        <v>102193</v>
      </c>
      <c r="E18" s="97" t="s">
        <v>5</v>
      </c>
      <c r="F18" s="98" t="s">
        <v>40</v>
      </c>
      <c r="G18" s="99" t="s">
        <v>36</v>
      </c>
      <c r="H18" s="111">
        <v>442</v>
      </c>
      <c r="I18" s="173">
        <v>2.33</v>
      </c>
      <c r="J18" s="141">
        <f>ROUND(I18*(1+(IF(N18="BDI 2",$S$9,$S$8))),2)</f>
        <v>2.85</v>
      </c>
      <c r="K18" s="174">
        <v>0.75970000000000004</v>
      </c>
      <c r="L18" s="102">
        <f t="shared" ref="L18:L20" si="8">I18-M18</f>
        <v>0.56000000000000005</v>
      </c>
      <c r="M18" s="103">
        <f t="shared" ref="M18:M20" si="9">IF(D18="",0,ROUND(I18*K18,2))</f>
        <v>1.77</v>
      </c>
      <c r="N18" s="104"/>
      <c r="O18" s="105">
        <f t="shared" ref="O18:O20" si="10">J18-P18</f>
        <v>0.69</v>
      </c>
      <c r="P18" s="106">
        <f>ROUND(M18*(1+(IF(N18="BDI 2",$S$9,$S$8))),2)</f>
        <v>2.16</v>
      </c>
      <c r="Q18" s="142">
        <f t="shared" ref="Q18:Q20" si="11">S18-R18</f>
        <v>304.98</v>
      </c>
      <c r="R18" s="141">
        <f t="shared" ref="R18:R20" si="12">ROUND(ROUND(H18,2)*P18,2)</f>
        <v>954.72</v>
      </c>
      <c r="S18" s="108">
        <f t="shared" ref="S18:S20" si="13">ROUND(ROUND(J18,2)*H18,2)</f>
        <v>1259.7</v>
      </c>
    </row>
    <row r="19" spans="1:19" ht="24" outlineLevel="1" x14ac:dyDescent="0.2">
      <c r="A19" s="1">
        <f>A18+1</f>
        <v>2</v>
      </c>
      <c r="B19" s="94" t="str">
        <f>CONCATENATE((COUNT($B$12:B18)),".",A19)</f>
        <v>2.2</v>
      </c>
      <c r="C19" s="95" t="s">
        <v>31</v>
      </c>
      <c r="D19" s="96">
        <v>102197</v>
      </c>
      <c r="E19" s="97" t="s">
        <v>5</v>
      </c>
      <c r="F19" s="98" t="s">
        <v>41</v>
      </c>
      <c r="G19" s="99" t="s">
        <v>36</v>
      </c>
      <c r="H19" s="111">
        <v>442</v>
      </c>
      <c r="I19" s="172">
        <v>30.68</v>
      </c>
      <c r="J19" s="101">
        <f t="shared" ref="J19:J20" si="14">ROUND(I19*(1+(IF(N19="BDI 2",$S$9,$S$8))),2)</f>
        <v>37.5</v>
      </c>
      <c r="K19" s="174">
        <v>0.2999</v>
      </c>
      <c r="L19" s="102">
        <f t="shared" si="8"/>
        <v>21.48</v>
      </c>
      <c r="M19" s="103">
        <f t="shared" si="9"/>
        <v>9.1999999999999993</v>
      </c>
      <c r="N19" s="104"/>
      <c r="O19" s="105">
        <f t="shared" si="10"/>
        <v>26.25</v>
      </c>
      <c r="P19" s="106">
        <f t="shared" ref="P19:P20" si="15">ROUND(M19*(1+(IF(N19="BDI 2",$S$9,$S$8))),2)</f>
        <v>11.25</v>
      </c>
      <c r="Q19" s="107">
        <f t="shared" si="11"/>
        <v>11602.5</v>
      </c>
      <c r="R19" s="101">
        <f t="shared" si="12"/>
        <v>4972.5</v>
      </c>
      <c r="S19" s="108">
        <f t="shared" si="13"/>
        <v>16575</v>
      </c>
    </row>
    <row r="20" spans="1:19" ht="36" outlineLevel="1" x14ac:dyDescent="0.2">
      <c r="A20" s="1">
        <f>A19+1</f>
        <v>3</v>
      </c>
      <c r="B20" s="94" t="str">
        <f>CONCATENATE((COUNT($B$12:B19)),".",A20)</f>
        <v>2.3</v>
      </c>
      <c r="C20" s="95" t="s">
        <v>31</v>
      </c>
      <c r="D20" s="96">
        <v>102219</v>
      </c>
      <c r="E20" s="97" t="s">
        <v>5</v>
      </c>
      <c r="F20" s="98" t="s">
        <v>42</v>
      </c>
      <c r="G20" s="99" t="s">
        <v>36</v>
      </c>
      <c r="H20" s="111">
        <v>442</v>
      </c>
      <c r="I20" s="172">
        <v>18.829999999999998</v>
      </c>
      <c r="J20" s="110">
        <f t="shared" si="14"/>
        <v>23.02</v>
      </c>
      <c r="K20" s="174">
        <v>0.66279999999999994</v>
      </c>
      <c r="L20" s="102">
        <f t="shared" si="8"/>
        <v>6.3499999999999979</v>
      </c>
      <c r="M20" s="103">
        <f t="shared" si="9"/>
        <v>12.48</v>
      </c>
      <c r="N20" s="104"/>
      <c r="O20" s="105">
        <f t="shared" si="10"/>
        <v>7.77</v>
      </c>
      <c r="P20" s="106">
        <f t="shared" si="15"/>
        <v>15.25</v>
      </c>
      <c r="Q20" s="107">
        <f t="shared" si="11"/>
        <v>3434.34</v>
      </c>
      <c r="R20" s="110">
        <f t="shared" si="12"/>
        <v>6740.5</v>
      </c>
      <c r="S20" s="108">
        <f t="shared" si="13"/>
        <v>10174.84</v>
      </c>
    </row>
    <row r="21" spans="1:19" x14ac:dyDescent="0.2">
      <c r="B21" s="112"/>
      <c r="C21" s="113"/>
      <c r="D21" s="113"/>
      <c r="E21" s="114"/>
      <c r="F21" s="115"/>
      <c r="G21" s="116"/>
      <c r="H21" s="117"/>
      <c r="I21" s="118"/>
      <c r="J21" s="119"/>
      <c r="K21" s="120"/>
      <c r="L21" s="121"/>
      <c r="M21" s="122"/>
      <c r="N21" s="123"/>
      <c r="O21" s="120"/>
      <c r="P21" s="122"/>
      <c r="Q21" s="118"/>
      <c r="R21" s="119"/>
      <c r="S21" s="124"/>
    </row>
    <row r="22" spans="1:19" x14ac:dyDescent="0.2">
      <c r="B22" s="125">
        <f>COUNT($B$12:B21)+1</f>
        <v>3</v>
      </c>
      <c r="C22" s="126"/>
      <c r="D22" s="126"/>
      <c r="E22" s="127"/>
      <c r="F22" s="128" t="s">
        <v>33</v>
      </c>
      <c r="G22" s="129"/>
      <c r="H22" s="130"/>
      <c r="I22" s="131"/>
      <c r="J22" s="132"/>
      <c r="K22" s="133"/>
      <c r="L22" s="134"/>
      <c r="M22" s="135"/>
      <c r="N22" s="136"/>
      <c r="O22" s="133"/>
      <c r="P22" s="137" t="s">
        <v>28</v>
      </c>
      <c r="Q22" s="138">
        <f>SUM(Q23:Q26)</f>
        <v>153.04000000000005</v>
      </c>
      <c r="R22" s="139">
        <f>SUM(R23:R26)</f>
        <v>1157.4099999999999</v>
      </c>
      <c r="S22" s="140">
        <f>SUM(S23:S26)</f>
        <v>1310.45</v>
      </c>
    </row>
    <row r="23" spans="1:19" ht="24" outlineLevel="1" x14ac:dyDescent="0.2">
      <c r="A23" s="1">
        <f>A22+1</f>
        <v>1</v>
      </c>
      <c r="B23" s="94" t="str">
        <f>CONCATENATE((COUNT($B$12:B22)),".",A23)</f>
        <v>3.1</v>
      </c>
      <c r="C23" s="95" t="s">
        <v>31</v>
      </c>
      <c r="D23" s="96">
        <v>100717</v>
      </c>
      <c r="E23" s="97" t="s">
        <v>5</v>
      </c>
      <c r="F23" s="98" t="s">
        <v>43</v>
      </c>
      <c r="G23" s="99" t="s">
        <v>36</v>
      </c>
      <c r="H23" s="111">
        <v>17.350000000000001</v>
      </c>
      <c r="I23" s="172">
        <v>11.06</v>
      </c>
      <c r="J23" s="110">
        <f>ROUND(I23*(1+(IF(N23="BDI 2",$S$9,$S$8))),2)</f>
        <v>13.52</v>
      </c>
      <c r="K23" s="174">
        <v>0.8861</v>
      </c>
      <c r="L23" s="102">
        <f t="shared" ref="L23:L25" si="16">I23-M23</f>
        <v>1.2599999999999998</v>
      </c>
      <c r="M23" s="103">
        <f t="shared" ref="M23:M25" si="17">IF(D23="",0,ROUND(I23*K23,2))</f>
        <v>9.8000000000000007</v>
      </c>
      <c r="N23" s="104"/>
      <c r="O23" s="105">
        <f t="shared" ref="O23:O25" si="18">J23-P23</f>
        <v>1.5399999999999991</v>
      </c>
      <c r="P23" s="106">
        <f>ROUND(M23*(1+(IF(N23="BDI 2",$S$9,$S$8))),2)</f>
        <v>11.98</v>
      </c>
      <c r="Q23" s="107">
        <f t="shared" ref="Q23:Q25" si="19">S23-R23</f>
        <v>26.72</v>
      </c>
      <c r="R23" s="110">
        <f t="shared" ref="R23:R25" si="20">ROUND(ROUND(H23,2)*P23,2)</f>
        <v>207.85</v>
      </c>
      <c r="S23" s="108">
        <f t="shared" ref="S23:S25" si="21">ROUND(ROUND(J23,2)*H23,2)</f>
        <v>234.57</v>
      </c>
    </row>
    <row r="24" spans="1:19" ht="60" outlineLevel="1" x14ac:dyDescent="0.2">
      <c r="A24" s="1">
        <f t="shared" ref="A24:A25" si="22">A23+1</f>
        <v>2</v>
      </c>
      <c r="B24" s="94" t="str">
        <f>CONCATENATE((COUNT($B$12:B23)),".",A24)</f>
        <v>3.2</v>
      </c>
      <c r="C24" s="95" t="s">
        <v>31</v>
      </c>
      <c r="D24" s="96">
        <v>100734</v>
      </c>
      <c r="E24" s="97" t="s">
        <v>5</v>
      </c>
      <c r="F24" s="98" t="s">
        <v>44</v>
      </c>
      <c r="G24" s="99" t="s">
        <v>36</v>
      </c>
      <c r="H24" s="111">
        <v>17.350000000000001</v>
      </c>
      <c r="I24" s="172">
        <v>17.36</v>
      </c>
      <c r="J24" s="110">
        <f t="shared" ref="J24:J25" si="23">ROUND(I24*(1+(IF(N24="BDI 2",$S$9,$S$8))),2)</f>
        <v>21.22</v>
      </c>
      <c r="K24" s="174">
        <v>0.85940000000000005</v>
      </c>
      <c r="L24" s="102">
        <f t="shared" si="16"/>
        <v>2.4399999999999995</v>
      </c>
      <c r="M24" s="103">
        <f t="shared" si="17"/>
        <v>14.92</v>
      </c>
      <c r="N24" s="104"/>
      <c r="O24" s="105">
        <f t="shared" si="18"/>
        <v>2.9800000000000004</v>
      </c>
      <c r="P24" s="106">
        <f t="shared" ref="P24:P25" si="24">ROUND(M24*(1+(IF(N24="BDI 2",$S$9,$S$8))),2)</f>
        <v>18.239999999999998</v>
      </c>
      <c r="Q24" s="107">
        <f t="shared" si="19"/>
        <v>51.710000000000036</v>
      </c>
      <c r="R24" s="110">
        <f t="shared" si="20"/>
        <v>316.45999999999998</v>
      </c>
      <c r="S24" s="108">
        <f t="shared" si="21"/>
        <v>368.17</v>
      </c>
    </row>
    <row r="25" spans="1:19" ht="48" outlineLevel="1" x14ac:dyDescent="0.2">
      <c r="A25" s="1">
        <f t="shared" si="22"/>
        <v>3</v>
      </c>
      <c r="B25" s="94" t="str">
        <f>CONCATENATE((COUNT($B$12:B24)),".",A25)</f>
        <v>3.3</v>
      </c>
      <c r="C25" s="95" t="s">
        <v>31</v>
      </c>
      <c r="D25" s="96">
        <v>100754</v>
      </c>
      <c r="E25" s="97" t="s">
        <v>5</v>
      </c>
      <c r="F25" s="98" t="s">
        <v>45</v>
      </c>
      <c r="G25" s="99" t="s">
        <v>36</v>
      </c>
      <c r="H25" s="111">
        <v>17.350000000000001</v>
      </c>
      <c r="I25" s="172">
        <v>33.369999999999997</v>
      </c>
      <c r="J25" s="110">
        <f t="shared" si="23"/>
        <v>40.79</v>
      </c>
      <c r="K25" s="174">
        <v>0.89449999999999996</v>
      </c>
      <c r="L25" s="102">
        <f t="shared" si="16"/>
        <v>3.519999999999996</v>
      </c>
      <c r="M25" s="103">
        <f t="shared" si="17"/>
        <v>29.85</v>
      </c>
      <c r="N25" s="104"/>
      <c r="O25" s="105">
        <f t="shared" si="18"/>
        <v>4.2999999999999972</v>
      </c>
      <c r="P25" s="106">
        <f t="shared" si="24"/>
        <v>36.49</v>
      </c>
      <c r="Q25" s="107">
        <f t="shared" si="19"/>
        <v>74.610000000000014</v>
      </c>
      <c r="R25" s="110">
        <f t="shared" si="20"/>
        <v>633.1</v>
      </c>
      <c r="S25" s="108">
        <f t="shared" si="21"/>
        <v>707.71</v>
      </c>
    </row>
    <row r="26" spans="1:19" x14ac:dyDescent="0.2">
      <c r="B26" s="112"/>
      <c r="C26" s="113"/>
      <c r="D26" s="113"/>
      <c r="E26" s="114"/>
      <c r="F26" s="115"/>
      <c r="G26" s="116"/>
      <c r="H26" s="117"/>
      <c r="I26" s="118"/>
      <c r="J26" s="119"/>
      <c r="K26" s="120"/>
      <c r="L26" s="121"/>
      <c r="M26" s="122"/>
      <c r="N26" s="123"/>
      <c r="O26" s="120"/>
      <c r="P26" s="122"/>
      <c r="Q26" s="118"/>
      <c r="R26" s="119"/>
      <c r="S26" s="124"/>
    </row>
    <row r="27" spans="1:19" ht="0.95" customHeight="1" thickBot="1" x14ac:dyDescent="0.25">
      <c r="B27" s="143"/>
      <c r="C27" s="144"/>
      <c r="D27" s="145"/>
      <c r="E27" s="145"/>
      <c r="F27" s="146"/>
      <c r="G27" s="147"/>
      <c r="H27" s="148"/>
      <c r="I27" s="149"/>
      <c r="J27" s="149"/>
      <c r="K27" s="149"/>
      <c r="L27" s="149"/>
      <c r="M27" s="149"/>
      <c r="N27" s="150"/>
      <c r="O27" s="149"/>
      <c r="P27" s="149"/>
      <c r="Q27" s="151"/>
      <c r="R27" s="151"/>
      <c r="S27" s="152"/>
    </row>
    <row r="28" spans="1:19" ht="12.75" customHeight="1" thickBot="1" x14ac:dyDescent="0.25">
      <c r="B28" s="153"/>
      <c r="C28" s="154"/>
      <c r="D28" s="154"/>
      <c r="E28" s="155"/>
      <c r="F28" s="156" t="s">
        <v>34</v>
      </c>
      <c r="G28" s="157"/>
      <c r="H28" s="158"/>
      <c r="I28" s="158"/>
      <c r="J28" s="158"/>
      <c r="K28" s="158"/>
      <c r="L28" s="158"/>
      <c r="M28" s="158"/>
      <c r="N28" s="159"/>
      <c r="O28" s="158"/>
      <c r="P28" s="158"/>
      <c r="Q28" s="160">
        <f>SUMIF(P12:$P$27,$P$12,Q12:Q27)</f>
        <v>26596.89</v>
      </c>
      <c r="R28" s="160">
        <f>SUMIF($P12:$P27,$P$12,R12:R27)</f>
        <v>61796.039999999994</v>
      </c>
      <c r="S28" s="161">
        <f>SUMIF($P12:$P27,$P$12,S12:S27)</f>
        <v>88392.93</v>
      </c>
    </row>
    <row r="30" spans="1:19" ht="12.75" customHeight="1" x14ac:dyDescent="0.2">
      <c r="B30" s="162"/>
      <c r="C30" s="163">
        <f ca="1">TODAY()</f>
        <v>46294</v>
      </c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</row>
    <row r="31" spans="1:19" x14ac:dyDescent="0.2">
      <c r="D31" s="164"/>
      <c r="E31" s="164"/>
      <c r="F31" s="165"/>
      <c r="G31" s="164"/>
      <c r="H31" s="165"/>
      <c r="I31" s="165"/>
      <c r="J31" s="165"/>
      <c r="K31" s="165"/>
      <c r="L31" s="165"/>
      <c r="M31" s="165"/>
      <c r="N31" s="166"/>
      <c r="O31" s="165"/>
    </row>
    <row r="32" spans="1:19" x14ac:dyDescent="0.2">
      <c r="O32" s="165"/>
    </row>
    <row r="33" spans="4:17" ht="12.75" customHeight="1" x14ac:dyDescent="0.2">
      <c r="D33" s="167"/>
      <c r="E33" s="167"/>
      <c r="F33" s="168"/>
      <c r="Q33" s="171" t="s">
        <v>47</v>
      </c>
    </row>
    <row r="34" spans="4:17" ht="12.75" customHeight="1" x14ac:dyDescent="0.2">
      <c r="D34" s="168"/>
      <c r="E34" s="168"/>
      <c r="F34" s="168"/>
      <c r="Q34" s="169" t="s">
        <v>48</v>
      </c>
    </row>
    <row r="48" spans="4:17" x14ac:dyDescent="0.2">
      <c r="F48"/>
    </row>
    <row r="56" spans="15:15" x14ac:dyDescent="0.2">
      <c r="O56"/>
    </row>
  </sheetData>
  <sheetProtection algorithmName="SHA-512" hashValue="vFYISnISHjjAHwcEhrv7oN/uLolLnSifDzS6fENvJ0xJEG0lrbVLbG34vlK7QgtXqErzinDAqah6y5juSyKblw==" saltValue="hY6hIfarnptt8f+yD85cCw==" spinCount="100000" sheet="1" objects="1" scenarios="1"/>
  <protectedRanges>
    <protectedRange sqref="Q33:Q34" name="Empresa2"/>
    <protectedRange sqref="I13:I25 K13:K25" name="Valores"/>
    <protectedRange sqref="E2" name="Empresa"/>
  </protectedRanges>
  <mergeCells count="24">
    <mergeCell ref="C28:D28"/>
    <mergeCell ref="B2:D2"/>
    <mergeCell ref="E2:S2"/>
    <mergeCell ref="C12:D12"/>
    <mergeCell ref="C16:D16"/>
    <mergeCell ref="C17:D17"/>
    <mergeCell ref="C21:D21"/>
    <mergeCell ref="C22:D22"/>
    <mergeCell ref="C26:D26"/>
    <mergeCell ref="I10:J10"/>
    <mergeCell ref="K10:M10"/>
    <mergeCell ref="N10:N11"/>
    <mergeCell ref="O10:P10"/>
    <mergeCell ref="Q10:R10"/>
    <mergeCell ref="S10:S11"/>
    <mergeCell ref="B6:D6"/>
    <mergeCell ref="B7:D7"/>
    <mergeCell ref="B8:D8"/>
    <mergeCell ref="B10:B11"/>
    <mergeCell ref="C10:D11"/>
    <mergeCell ref="E10:E11"/>
    <mergeCell ref="F10:F11"/>
    <mergeCell ref="G10:G11"/>
    <mergeCell ref="H10:H11"/>
  </mergeCells>
  <conditionalFormatting sqref="F16">
    <cfRule type="expression" dxfId="6" priority="7" stopIfTrue="1">
      <formula>#REF!=1</formula>
    </cfRule>
  </conditionalFormatting>
  <conditionalFormatting sqref="F13:F15">
    <cfRule type="expression" dxfId="5" priority="6" stopIfTrue="1">
      <formula>#REF!=1</formula>
    </cfRule>
  </conditionalFormatting>
  <conditionalFormatting sqref="F17">
    <cfRule type="expression" dxfId="4" priority="5" stopIfTrue="1">
      <formula>#REF!=1</formula>
    </cfRule>
  </conditionalFormatting>
  <conditionalFormatting sqref="F21 F26:F27">
    <cfRule type="expression" dxfId="3" priority="4" stopIfTrue="1">
      <formula>#REF!=1</formula>
    </cfRule>
  </conditionalFormatting>
  <conditionalFormatting sqref="F22">
    <cfRule type="expression" dxfId="2" priority="3" stopIfTrue="1">
      <formula>#REF!=1</formula>
    </cfRule>
  </conditionalFormatting>
  <conditionalFormatting sqref="F18:F20">
    <cfRule type="expression" dxfId="1" priority="2" stopIfTrue="1">
      <formula>#REF!=1</formula>
    </cfRule>
  </conditionalFormatting>
  <conditionalFormatting sqref="F23:F25">
    <cfRule type="expression" dxfId="0" priority="1" stopIfTrue="1">
      <formula>#REF!=1</formula>
    </cfRule>
  </conditionalFormatting>
  <dataValidations count="2">
    <dataValidation type="list" allowBlank="1" showInputMessage="1" showErrorMessage="1" sqref="N18:N20 N13:N15 N23:N25" xr:uid="{D54D5C24-ADD9-41F2-90DD-63980A9C04D8}">
      <formula1>"BDI 1,BDI 2"</formula1>
    </dataValidation>
    <dataValidation type="list" allowBlank="1" showInputMessage="1" showErrorMessage="1" sqref="E18:E20 E13:E15 E23:E25" xr:uid="{26372EBA-40BC-47D4-815C-3EFB27C52FDE}">
      <formula1>"SINAPI,SICRO,COMPOSIÇÃO,COTAÇÃO"</formula1>
    </dataValidation>
  </dataValidations>
  <printOptions horizontalCentered="1"/>
  <pageMargins left="0.23622047244094491" right="0.23622047244094491" top="0.35433070866141736" bottom="0.35433070866141736" header="0.11811023622047245" footer="0.11811023622047245"/>
  <pageSetup paperSize="9" scale="57" fitToHeight="0" pageOrder="overThenDown" orientation="landscape" horizontalDpi="0" verticalDpi="0" r:id="rId1"/>
  <headerFooter scaleWithDoc="0">
    <oddFooter>&amp;R&amp;8&amp;P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</vt:lpstr>
      <vt:lpstr>Orçamento!Area_de_impressao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Jank</dc:creator>
  <cp:lastModifiedBy>Dominique Jank</cp:lastModifiedBy>
  <cp:lastPrinted>2026-09-29T16:59:06Z</cp:lastPrinted>
  <dcterms:created xsi:type="dcterms:W3CDTF">2026-09-29T16:56:23Z</dcterms:created>
  <dcterms:modified xsi:type="dcterms:W3CDTF">2026-09-29T17:15:05Z</dcterms:modified>
</cp:coreProperties>
</file>